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5A93A90D-820E-43FA-AC72-A5300BB5BBA0}" xr6:coauthVersionLast="47" xr6:coauthVersionMax="47" xr10:uidLastSave="{00000000-0000-0000-0000-000000000000}"/>
  <bookViews>
    <workbookView xWindow="-120" yWindow="-120" windowWidth="29040" windowHeight="15720" xr2:uid="{00000000-000D-0000-FFFF-FFFF00000000}"/>
  </bookViews>
  <sheets>
    <sheet name="基本情報" sheetId="1" r:id="rId1"/>
    <sheet name="1年目" sheetId="2" r:id="rId2"/>
    <sheet name="2年目" sheetId="11" r:id="rId3"/>
    <sheet name="3年目" sheetId="12" r:id="rId4"/>
    <sheet name="資格区分" sheetId="13" state="hidden" r:id="rId5"/>
    <sheet name="資格維持活動期間" sheetId="8" state="hidden" r:id="rId6"/>
    <sheet name="活動分野・項目" sheetId="14" state="hidden" r:id="rId7"/>
    <sheet name="摘要" sheetId="15" state="hidden" r:id="rId8"/>
    <sheet name="ポイントレート" sheetId="6" state="hidden" r:id="rId9"/>
  </sheets>
  <definedNames>
    <definedName name="セキュリティ対策の企画・実装・運用への従事">摘要!$B$7</definedName>
    <definedName name="外部監査">摘要!$B$2:$C$2</definedName>
    <definedName name="活動期間1年目">資格維持活動期間!$A$3:$A$19</definedName>
    <definedName name="活動期間2年目">資格維持活動期間!$B$4:$B$19</definedName>
    <definedName name="活動期間3年目">資格維持活動期間!$C$4:$C$19</definedName>
    <definedName name="活動分野">活動分野・項目!$A$2:$D$2</definedName>
    <definedName name="活動分野・項目" localSheetId="6">活動分野・項目!$A$2:$D$2</definedName>
    <definedName name="監査活動の実績">活動分野・項目!$A$3:$A$4</definedName>
    <definedName name="監査活動以外の情報セキュリティ関連活動実績">活動分野・項目!$B$3:$B$6</definedName>
    <definedName name="監査人の学習">活動分野・項目!$C$3:$C$5</definedName>
    <definedName name="協会WG活動等">摘要!$B$11:$C$11</definedName>
    <definedName name="協会が社会貢献に意義があると認める情報セキュリティ監査に関連する活動">摘要!$B$14:$D$14</definedName>
    <definedName name="研修・セミナーなどの受講">摘要!$B$8:$C$8</definedName>
    <definedName name="講師活動">摘要!$B$12:$C$12</definedName>
    <definedName name="資格区分">資格区分!$A$2:$A$4</definedName>
    <definedName name="自己学習">摘要!$B$9:$C$9</definedName>
    <definedName name="執筆活動">摘要!$B$13:$C$13</definedName>
    <definedName name="社会貢献">活動分野・項目!$D$3:$D$6</definedName>
    <definedName name="情報セキュリティに関連する監査の事務局業務への従事">摘要!$B$6</definedName>
    <definedName name="情報セキュリティに係るコンサルティング業務への従事">摘要!$B$5</definedName>
    <definedName name="情報セキュリティに係る審査業務への従事">摘要!$B$4</definedName>
    <definedName name="情報セキュリティ監査に関連する研修・セミナーなどの受講">摘要!$B$8:$D$8</definedName>
    <definedName name="情報セキュリティ関連資格取得">摘要!$B$10:$C$10</definedName>
    <definedName name="内部監査">摘要!$B$3:$C$3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1" l="1"/>
  <c r="I6" i="11"/>
  <c r="E7" i="11"/>
  <c r="I7" i="11"/>
  <c r="E16" i="1" l="1"/>
  <c r="E15" i="1"/>
  <c r="E14" i="1"/>
  <c r="C15" i="1"/>
  <c r="C14" i="1"/>
  <c r="C16" i="1"/>
  <c r="F25" i="1" s="1"/>
  <c r="D2" i="12" s="1"/>
  <c r="I16" i="1"/>
  <c r="I15" i="1"/>
  <c r="H16" i="1"/>
  <c r="H15" i="1"/>
  <c r="E55" i="12"/>
  <c r="I55" i="12" s="1"/>
  <c r="E54" i="12"/>
  <c r="I54" i="12" s="1"/>
  <c r="E53" i="12"/>
  <c r="I53" i="12" s="1"/>
  <c r="E52" i="12"/>
  <c r="I52" i="12" s="1"/>
  <c r="E51" i="12"/>
  <c r="I51" i="12" s="1"/>
  <c r="E50" i="12"/>
  <c r="I50" i="12" s="1"/>
  <c r="E49" i="12"/>
  <c r="I49" i="12" s="1"/>
  <c r="E48" i="12"/>
  <c r="I48" i="12" s="1"/>
  <c r="E47" i="12"/>
  <c r="I47" i="12" s="1"/>
  <c r="E46" i="12"/>
  <c r="I46" i="12" s="1"/>
  <c r="E45" i="12"/>
  <c r="I45" i="12" s="1"/>
  <c r="E44" i="12"/>
  <c r="I44" i="12" s="1"/>
  <c r="E43" i="12"/>
  <c r="I43" i="12" s="1"/>
  <c r="E42" i="12"/>
  <c r="I42" i="12" s="1"/>
  <c r="E41" i="12"/>
  <c r="I41" i="12" s="1"/>
  <c r="E40" i="12"/>
  <c r="I40" i="12" s="1"/>
  <c r="E39" i="12"/>
  <c r="I39" i="12" s="1"/>
  <c r="E38" i="12"/>
  <c r="I38" i="12" s="1"/>
  <c r="E37" i="12"/>
  <c r="I37" i="12" s="1"/>
  <c r="E36" i="12"/>
  <c r="I36" i="12" s="1"/>
  <c r="E35" i="12"/>
  <c r="I35" i="12" s="1"/>
  <c r="E34" i="12"/>
  <c r="I34" i="12" s="1"/>
  <c r="E33" i="12"/>
  <c r="I33" i="12" s="1"/>
  <c r="E32" i="12"/>
  <c r="I32" i="12" s="1"/>
  <c r="E31" i="12"/>
  <c r="I31" i="12" s="1"/>
  <c r="E30" i="12"/>
  <c r="I30" i="12" s="1"/>
  <c r="E29" i="12"/>
  <c r="I29" i="12" s="1"/>
  <c r="E28" i="12"/>
  <c r="I28" i="12" s="1"/>
  <c r="E27" i="12"/>
  <c r="I27" i="12" s="1"/>
  <c r="E26" i="12"/>
  <c r="I26" i="12" s="1"/>
  <c r="E25" i="12"/>
  <c r="I25" i="12" s="1"/>
  <c r="E24" i="12"/>
  <c r="I24" i="12" s="1"/>
  <c r="E23" i="12"/>
  <c r="I23" i="12" s="1"/>
  <c r="E22" i="12"/>
  <c r="I22" i="12" s="1"/>
  <c r="E21" i="12"/>
  <c r="I21" i="12" s="1"/>
  <c r="E20" i="12"/>
  <c r="I20" i="12" s="1"/>
  <c r="E19" i="12"/>
  <c r="I19" i="12" s="1"/>
  <c r="E18" i="12"/>
  <c r="I18" i="12" s="1"/>
  <c r="E17" i="12"/>
  <c r="I17" i="12" s="1"/>
  <c r="E16" i="12"/>
  <c r="I16" i="12" s="1"/>
  <c r="E15" i="12"/>
  <c r="I15" i="12" s="1"/>
  <c r="E14" i="12"/>
  <c r="I14" i="12" s="1"/>
  <c r="E13" i="12"/>
  <c r="I13" i="12" s="1"/>
  <c r="E12" i="12"/>
  <c r="I12" i="12" s="1"/>
  <c r="E11" i="12"/>
  <c r="I11" i="12" s="1"/>
  <c r="E10" i="12"/>
  <c r="I10" i="12" s="1"/>
  <c r="E9" i="12"/>
  <c r="I9" i="12" s="1"/>
  <c r="E8" i="12"/>
  <c r="I8" i="12" s="1"/>
  <c r="E7" i="12"/>
  <c r="I7" i="12" s="1"/>
  <c r="E6" i="12"/>
  <c r="I6" i="12" s="1"/>
  <c r="F16" i="1" s="1"/>
  <c r="E8" i="11"/>
  <c r="I8" i="11" s="1"/>
  <c r="E9" i="11"/>
  <c r="I9" i="11" s="1"/>
  <c r="E10" i="11"/>
  <c r="I10" i="11" s="1"/>
  <c r="E11" i="11"/>
  <c r="I11" i="11" s="1"/>
  <c r="E12" i="11"/>
  <c r="I12" i="11" s="1"/>
  <c r="E13" i="11"/>
  <c r="I13" i="11" s="1"/>
  <c r="E14" i="11"/>
  <c r="I14" i="11" s="1"/>
  <c r="E15" i="11"/>
  <c r="I15" i="11" s="1"/>
  <c r="E16" i="11"/>
  <c r="I16" i="11" s="1"/>
  <c r="E17" i="11"/>
  <c r="I17" i="11" s="1"/>
  <c r="E18" i="11"/>
  <c r="I18" i="11" s="1"/>
  <c r="E19" i="11"/>
  <c r="I19" i="11" s="1"/>
  <c r="E20" i="11"/>
  <c r="I20" i="11" s="1"/>
  <c r="E21" i="11"/>
  <c r="I21" i="11" s="1"/>
  <c r="E22" i="11"/>
  <c r="I22" i="11" s="1"/>
  <c r="E23" i="11"/>
  <c r="I23" i="11" s="1"/>
  <c r="E24" i="11"/>
  <c r="I24" i="11" s="1"/>
  <c r="E25" i="11"/>
  <c r="I25" i="11" s="1"/>
  <c r="E26" i="11"/>
  <c r="I26" i="11" s="1"/>
  <c r="E27" i="11"/>
  <c r="I27" i="11" s="1"/>
  <c r="E28" i="11"/>
  <c r="I28" i="11" s="1"/>
  <c r="E29" i="11"/>
  <c r="I29" i="11" s="1"/>
  <c r="E30" i="11"/>
  <c r="I30" i="11" s="1"/>
  <c r="E31" i="11"/>
  <c r="I31" i="11" s="1"/>
  <c r="E32" i="11"/>
  <c r="I32" i="11" s="1"/>
  <c r="E33" i="11"/>
  <c r="I33" i="11" s="1"/>
  <c r="E34" i="11"/>
  <c r="I34" i="11" s="1"/>
  <c r="E35" i="11"/>
  <c r="I35" i="11" s="1"/>
  <c r="E36" i="11"/>
  <c r="I36" i="11" s="1"/>
  <c r="E37" i="11"/>
  <c r="I37" i="11" s="1"/>
  <c r="E38" i="11"/>
  <c r="I38" i="11" s="1"/>
  <c r="E39" i="11"/>
  <c r="I39" i="11" s="1"/>
  <c r="E40" i="11"/>
  <c r="I40" i="11" s="1"/>
  <c r="E41" i="11"/>
  <c r="I41" i="11" s="1"/>
  <c r="E42" i="11"/>
  <c r="I42" i="11" s="1"/>
  <c r="E43" i="11"/>
  <c r="I43" i="11" s="1"/>
  <c r="E44" i="11"/>
  <c r="I44" i="11" s="1"/>
  <c r="E45" i="11"/>
  <c r="I45" i="11" s="1"/>
  <c r="E46" i="11"/>
  <c r="I46" i="11" s="1"/>
  <c r="E47" i="11"/>
  <c r="I47" i="11" s="1"/>
  <c r="E48" i="11"/>
  <c r="I48" i="11" s="1"/>
  <c r="E49" i="11"/>
  <c r="I49" i="11" s="1"/>
  <c r="E50" i="11"/>
  <c r="I50" i="11" s="1"/>
  <c r="E51" i="11"/>
  <c r="I51" i="11" s="1"/>
  <c r="E52" i="11"/>
  <c r="I52" i="11" s="1"/>
  <c r="E53" i="11"/>
  <c r="I53" i="11" s="1"/>
  <c r="E54" i="11"/>
  <c r="I54" i="11" s="1"/>
  <c r="E55" i="11"/>
  <c r="I55" i="11" s="1"/>
  <c r="F15" i="1"/>
  <c r="E7" i="2"/>
  <c r="I7" i="2" s="1"/>
  <c r="E8" i="2"/>
  <c r="I8" i="2" s="1"/>
  <c r="E9" i="2"/>
  <c r="I9" i="2" s="1"/>
  <c r="E10" i="2"/>
  <c r="I10" i="2" s="1"/>
  <c r="E11" i="2"/>
  <c r="I11" i="2" s="1"/>
  <c r="E12" i="2"/>
  <c r="I12" i="2" s="1"/>
  <c r="E13" i="2"/>
  <c r="I13" i="2" s="1"/>
  <c r="E14" i="2"/>
  <c r="I14" i="2" s="1"/>
  <c r="E15" i="2"/>
  <c r="I15" i="2" s="1"/>
  <c r="E16" i="2"/>
  <c r="I16" i="2" s="1"/>
  <c r="E17" i="2"/>
  <c r="I17" i="2" s="1"/>
  <c r="E18" i="2"/>
  <c r="I18" i="2" s="1"/>
  <c r="E19" i="2"/>
  <c r="I19" i="2" s="1"/>
  <c r="E20" i="2"/>
  <c r="I20" i="2" s="1"/>
  <c r="E21" i="2"/>
  <c r="I21" i="2" s="1"/>
  <c r="E22" i="2"/>
  <c r="I22" i="2" s="1"/>
  <c r="E23" i="2"/>
  <c r="I23" i="2" s="1"/>
  <c r="E24" i="2"/>
  <c r="I24" i="2" s="1"/>
  <c r="E25" i="2"/>
  <c r="I25" i="2" s="1"/>
  <c r="E26" i="2"/>
  <c r="I26" i="2" s="1"/>
  <c r="E27" i="2"/>
  <c r="I27" i="2" s="1"/>
  <c r="E28" i="2"/>
  <c r="I28" i="2" s="1"/>
  <c r="E29" i="2"/>
  <c r="I29" i="2" s="1"/>
  <c r="E30" i="2"/>
  <c r="I30" i="2" s="1"/>
  <c r="E31" i="2"/>
  <c r="I31" i="2" s="1"/>
  <c r="E32" i="2"/>
  <c r="I32" i="2" s="1"/>
  <c r="E33" i="2"/>
  <c r="I33" i="2" s="1"/>
  <c r="E34" i="2"/>
  <c r="I34" i="2" s="1"/>
  <c r="E35" i="2"/>
  <c r="I35" i="2" s="1"/>
  <c r="E36" i="2"/>
  <c r="I36" i="2" s="1"/>
  <c r="E37" i="2"/>
  <c r="I37" i="2" s="1"/>
  <c r="E38" i="2"/>
  <c r="I38" i="2" s="1"/>
  <c r="E39" i="2"/>
  <c r="I39" i="2" s="1"/>
  <c r="E40" i="2"/>
  <c r="I40" i="2" s="1"/>
  <c r="E41" i="2"/>
  <c r="I41" i="2" s="1"/>
  <c r="E42" i="2"/>
  <c r="I42" i="2" s="1"/>
  <c r="E43" i="2"/>
  <c r="I43" i="2" s="1"/>
  <c r="E44" i="2"/>
  <c r="I44" i="2" s="1"/>
  <c r="E45" i="2"/>
  <c r="I45" i="2" s="1"/>
  <c r="E46" i="2"/>
  <c r="I46" i="2" s="1"/>
  <c r="E47" i="2"/>
  <c r="I47" i="2" s="1"/>
  <c r="E48" i="2"/>
  <c r="I48" i="2" s="1"/>
  <c r="E49" i="2"/>
  <c r="I49" i="2" s="1"/>
  <c r="E50" i="2"/>
  <c r="I50" i="2" s="1"/>
  <c r="E51" i="2"/>
  <c r="I51" i="2" s="1"/>
  <c r="E52" i="2"/>
  <c r="I52" i="2" s="1"/>
  <c r="E53" i="2"/>
  <c r="I53" i="2" s="1"/>
  <c r="E54" i="2"/>
  <c r="I54" i="2" s="1"/>
  <c r="E55" i="2"/>
  <c r="I55" i="2" s="1"/>
  <c r="E6" i="2"/>
  <c r="I6" i="2" s="1"/>
  <c r="F24" i="1" l="1"/>
  <c r="D2" i="11" s="1"/>
  <c r="F23" i="1"/>
  <c r="D2" i="2" s="1"/>
  <c r="G16" i="1"/>
  <c r="J16" i="1" s="1"/>
  <c r="G15" i="1"/>
  <c r="J15" i="1" s="1"/>
  <c r="I14" i="1"/>
  <c r="I17" i="1" s="1"/>
  <c r="G14" i="1"/>
  <c r="H14" i="1"/>
  <c r="H17" i="1" s="1"/>
  <c r="F14" i="1"/>
  <c r="F17" i="1" s="1"/>
  <c r="G17" i="1" l="1"/>
  <c r="J17" i="1" s="1"/>
  <c r="J14" i="1"/>
</calcChain>
</file>

<file path=xl/sharedStrings.xml><?xml version="1.0" encoding="utf-8"?>
<sst xmlns="http://schemas.openxmlformats.org/spreadsheetml/2006/main" count="246" uniqueCount="123">
  <si>
    <t>CAIS登録番号</t>
    <rPh sb="4" eb="6">
      <t>トウロク</t>
    </rPh>
    <rPh sb="6" eb="8">
      <t>バンゴウ</t>
    </rPh>
    <phoneticPr fontId="1"/>
  </si>
  <si>
    <t>氏名</t>
    <rPh sb="0" eb="2">
      <t>シメイ</t>
    </rPh>
    <phoneticPr fontId="1"/>
  </si>
  <si>
    <t>資格名</t>
    <rPh sb="0" eb="2">
      <t>シカク</t>
    </rPh>
    <rPh sb="2" eb="3">
      <t>メイ</t>
    </rPh>
    <phoneticPr fontId="1"/>
  </si>
  <si>
    <t>公認情報セキュリティ監査人</t>
    <rPh sb="0" eb="2">
      <t>コウニン</t>
    </rPh>
    <rPh sb="2" eb="4">
      <t>ジョウホウ</t>
    </rPh>
    <rPh sb="10" eb="12">
      <t>カンサ</t>
    </rPh>
    <rPh sb="12" eb="13">
      <t>ニン</t>
    </rPh>
    <phoneticPr fontId="1"/>
  </si>
  <si>
    <t>情報セキュリティ監査人補</t>
    <rPh sb="0" eb="2">
      <t>ジョウホウ</t>
    </rPh>
    <rPh sb="8" eb="10">
      <t>カンサ</t>
    </rPh>
    <rPh sb="10" eb="11">
      <t>ニン</t>
    </rPh>
    <rPh sb="11" eb="12">
      <t>ホ</t>
    </rPh>
    <phoneticPr fontId="1"/>
  </si>
  <si>
    <t>公認情報セキュリティ主任監査人</t>
    <rPh sb="0" eb="2">
      <t>コウニン</t>
    </rPh>
    <rPh sb="2" eb="4">
      <t>ジョウホウ</t>
    </rPh>
    <rPh sb="10" eb="12">
      <t>シュニン</t>
    </rPh>
    <rPh sb="12" eb="14">
      <t>カンサ</t>
    </rPh>
    <rPh sb="14" eb="15">
      <t>ニン</t>
    </rPh>
    <phoneticPr fontId="1"/>
  </si>
  <si>
    <t>1年目</t>
    <rPh sb="1" eb="3">
      <t>ネンメ</t>
    </rPh>
    <phoneticPr fontId="1"/>
  </si>
  <si>
    <t>2年目</t>
    <rPh sb="1" eb="3">
      <t>ネンメ</t>
    </rPh>
    <phoneticPr fontId="1"/>
  </si>
  <si>
    <t>3年目</t>
    <rPh sb="1" eb="3">
      <t>ネンメ</t>
    </rPh>
    <phoneticPr fontId="1"/>
  </si>
  <si>
    <t>監査人の学習</t>
    <rPh sb="0" eb="2">
      <t>カンサ</t>
    </rPh>
    <rPh sb="2" eb="3">
      <t>ニン</t>
    </rPh>
    <rPh sb="4" eb="6">
      <t>ガクシュウ</t>
    </rPh>
    <phoneticPr fontId="1"/>
  </si>
  <si>
    <t>社会貢献</t>
    <rPh sb="0" eb="2">
      <t>シャカイ</t>
    </rPh>
    <rPh sb="2" eb="4">
      <t>コウケン</t>
    </rPh>
    <phoneticPr fontId="1"/>
  </si>
  <si>
    <t>3年間合計</t>
    <rPh sb="1" eb="3">
      <t>ネンカン</t>
    </rPh>
    <rPh sb="3" eb="5">
      <t>ゴウケイ</t>
    </rPh>
    <phoneticPr fontId="1"/>
  </si>
  <si>
    <t>外部監査</t>
    <rPh sb="0" eb="2">
      <t>ガイブ</t>
    </rPh>
    <rPh sb="2" eb="4">
      <t>カンサ</t>
    </rPh>
    <phoneticPr fontId="1"/>
  </si>
  <si>
    <t>内部監査</t>
    <rPh sb="0" eb="2">
      <t>ナイブ</t>
    </rPh>
    <rPh sb="2" eb="4">
      <t>カンサ</t>
    </rPh>
    <phoneticPr fontId="1"/>
  </si>
  <si>
    <t>メンバー</t>
  </si>
  <si>
    <t>項目</t>
    <rPh sb="0" eb="2">
      <t>コウモク</t>
    </rPh>
    <phoneticPr fontId="1"/>
  </si>
  <si>
    <t>摘要</t>
    <rPh sb="0" eb="2">
      <t>テキヨウ</t>
    </rPh>
    <phoneticPr fontId="1"/>
  </si>
  <si>
    <t>活動分野</t>
    <rPh sb="0" eb="2">
      <t>カツドウ</t>
    </rPh>
    <rPh sb="2" eb="4">
      <t>ブンヤ</t>
    </rPh>
    <phoneticPr fontId="1"/>
  </si>
  <si>
    <t>自己学習</t>
    <rPh sb="0" eb="2">
      <t>ジコ</t>
    </rPh>
    <rPh sb="2" eb="4">
      <t>ガクシュウ</t>
    </rPh>
    <phoneticPr fontId="1"/>
  </si>
  <si>
    <t>情報セキュリティ関連資格取得</t>
    <rPh sb="0" eb="2">
      <t>ジョウホウ</t>
    </rPh>
    <rPh sb="8" eb="10">
      <t>カンレン</t>
    </rPh>
    <rPh sb="10" eb="12">
      <t>シカク</t>
    </rPh>
    <rPh sb="12" eb="14">
      <t>シュトク</t>
    </rPh>
    <phoneticPr fontId="1"/>
  </si>
  <si>
    <t>リーダ（品質管理者の経験含む）</t>
    <rPh sb="4" eb="6">
      <t>ヒンシツ</t>
    </rPh>
    <rPh sb="6" eb="8">
      <t>カンリ</t>
    </rPh>
    <rPh sb="8" eb="9">
      <t>シャ</t>
    </rPh>
    <rPh sb="10" eb="12">
      <t>ケイケン</t>
    </rPh>
    <rPh sb="12" eb="13">
      <t>フク</t>
    </rPh>
    <phoneticPr fontId="1"/>
  </si>
  <si>
    <t>講師活動</t>
  </si>
  <si>
    <t>執筆活動</t>
  </si>
  <si>
    <t>リーダ・サブリーダとして会議等を進行・参加</t>
  </si>
  <si>
    <t>リーダ（品質管理者の経験含む）</t>
  </si>
  <si>
    <t>資格維持活動期間（1年目）</t>
    <rPh sb="0" eb="2">
      <t>シカク</t>
    </rPh>
    <rPh sb="2" eb="4">
      <t>イジ</t>
    </rPh>
    <rPh sb="4" eb="6">
      <t>カツドウ</t>
    </rPh>
    <rPh sb="6" eb="8">
      <t>キカン</t>
    </rPh>
    <rPh sb="10" eb="12">
      <t>ネンメ</t>
    </rPh>
    <phoneticPr fontId="1"/>
  </si>
  <si>
    <t>資格維持活動期間リスト</t>
    <rPh sb="0" eb="2">
      <t>シカク</t>
    </rPh>
    <rPh sb="2" eb="4">
      <t>イジ</t>
    </rPh>
    <rPh sb="4" eb="6">
      <t>カツドウ</t>
    </rPh>
    <rPh sb="6" eb="8">
      <t>キカン</t>
    </rPh>
    <phoneticPr fontId="1"/>
  </si>
  <si>
    <t>資格維持活動期間（2年目）</t>
    <rPh sb="0" eb="2">
      <t>シカク</t>
    </rPh>
    <rPh sb="2" eb="4">
      <t>イジ</t>
    </rPh>
    <rPh sb="4" eb="6">
      <t>カツドウ</t>
    </rPh>
    <rPh sb="6" eb="8">
      <t>キカン</t>
    </rPh>
    <rPh sb="10" eb="12">
      <t>ネンメ</t>
    </rPh>
    <phoneticPr fontId="1"/>
  </si>
  <si>
    <t>資格維持活動期間（3年目）</t>
    <rPh sb="0" eb="2">
      <t>シカク</t>
    </rPh>
    <rPh sb="2" eb="4">
      <t>イジ</t>
    </rPh>
    <rPh sb="4" eb="6">
      <t>カツドウ</t>
    </rPh>
    <rPh sb="6" eb="8">
      <t>キカン</t>
    </rPh>
    <rPh sb="10" eb="12">
      <t>ネンメ</t>
    </rPh>
    <phoneticPr fontId="1"/>
  </si>
  <si>
    <t>メンバーとして会議等に参加</t>
    <phoneticPr fontId="1"/>
  </si>
  <si>
    <t>開始日</t>
    <rPh sb="0" eb="3">
      <t>カイシビ</t>
    </rPh>
    <phoneticPr fontId="1"/>
  </si>
  <si>
    <t>活動期間</t>
    <rPh sb="0" eb="2">
      <t>カツドウ</t>
    </rPh>
    <rPh sb="2" eb="4">
      <t>キカン</t>
    </rPh>
    <phoneticPr fontId="1"/>
  </si>
  <si>
    <t>レート</t>
    <phoneticPr fontId="1"/>
  </si>
  <si>
    <t>ポイント</t>
    <phoneticPr fontId="1"/>
  </si>
  <si>
    <t>終了日</t>
    <rPh sb="0" eb="2">
      <t>シュウリョウ</t>
    </rPh>
    <rPh sb="2" eb="3">
      <t>ビ</t>
    </rPh>
    <phoneticPr fontId="1"/>
  </si>
  <si>
    <t>●資格区分</t>
    <rPh sb="1" eb="3">
      <t>シカク</t>
    </rPh>
    <rPh sb="3" eb="5">
      <t>クブン</t>
    </rPh>
    <phoneticPr fontId="1"/>
  </si>
  <si>
    <t>●活動分野・項目</t>
    <rPh sb="1" eb="3">
      <t>カツドウ</t>
    </rPh>
    <rPh sb="3" eb="5">
      <t>ブンヤ</t>
    </rPh>
    <rPh sb="6" eb="8">
      <t>コウモク</t>
    </rPh>
    <phoneticPr fontId="1"/>
  </si>
  <si>
    <t>●摘要</t>
    <rPh sb="1" eb="3">
      <t>テキヨウ</t>
    </rPh>
    <phoneticPr fontId="1"/>
  </si>
  <si>
    <t>講師活動</t>
    <phoneticPr fontId="1"/>
  </si>
  <si>
    <t>執筆活動</t>
    <phoneticPr fontId="1"/>
  </si>
  <si>
    <t>●ポイントレート</t>
    <phoneticPr fontId="1"/>
  </si>
  <si>
    <t>年間合計</t>
    <phoneticPr fontId="1"/>
  </si>
  <si>
    <t>時間
（枚）</t>
    <rPh sb="0" eb="2">
      <t>ジカン</t>
    </rPh>
    <rPh sb="4" eb="5">
      <t>マイ</t>
    </rPh>
    <phoneticPr fontId="1"/>
  </si>
  <si>
    <t>資格維持活動期間</t>
    <rPh sb="0" eb="2">
      <t>シカク</t>
    </rPh>
    <rPh sb="2" eb="4">
      <t>イジ</t>
    </rPh>
    <rPh sb="4" eb="6">
      <t>カツドウ</t>
    </rPh>
    <rPh sb="6" eb="8">
      <t>キカン</t>
    </rPh>
    <phoneticPr fontId="1"/>
  </si>
  <si>
    <t>情報セキュリティ監査に関連する資料等の閲覧</t>
    <phoneticPr fontId="1"/>
  </si>
  <si>
    <t>CAIS登録者による情報セキュリティ監査に関連する勉強会等の参加</t>
    <rPh sb="10" eb="12">
      <t>ジョウホウ</t>
    </rPh>
    <rPh sb="18" eb="20">
      <t>カンサ</t>
    </rPh>
    <rPh sb="21" eb="23">
      <t>カンレン</t>
    </rPh>
    <rPh sb="30" eb="32">
      <t>サンカ</t>
    </rPh>
    <phoneticPr fontId="1"/>
  </si>
  <si>
    <t>情報セキュリティ監査に関連する研修、セミナー等の講師</t>
    <rPh sb="0" eb="2">
      <t>ジョウホウ</t>
    </rPh>
    <rPh sb="8" eb="10">
      <t>カンサ</t>
    </rPh>
    <rPh sb="11" eb="13">
      <t>カンレン</t>
    </rPh>
    <rPh sb="15" eb="17">
      <t>ケンシュウ</t>
    </rPh>
    <rPh sb="22" eb="23">
      <t>トウ</t>
    </rPh>
    <phoneticPr fontId="1"/>
  </si>
  <si>
    <t>情報セキュリティ監査に関連する社内研修・社内教育等の講師</t>
    <phoneticPr fontId="1"/>
  </si>
  <si>
    <t>協会活動の成果物を含む、他団体などの情報セキュリティ監査に関連する論文、原稿・資料作成およびレビュー</t>
    <rPh sb="0" eb="2">
      <t>キョウカイ</t>
    </rPh>
    <rPh sb="2" eb="4">
      <t>カツドウ</t>
    </rPh>
    <rPh sb="5" eb="7">
      <t>セイカ</t>
    </rPh>
    <rPh sb="7" eb="8">
      <t>ブツ</t>
    </rPh>
    <rPh sb="9" eb="10">
      <t>フク</t>
    </rPh>
    <rPh sb="12" eb="13">
      <t>タ</t>
    </rPh>
    <rPh sb="13" eb="15">
      <t>ダンタイ</t>
    </rPh>
    <rPh sb="18" eb="20">
      <t>ジョウホウ</t>
    </rPh>
    <rPh sb="26" eb="28">
      <t>カンサ</t>
    </rPh>
    <rPh sb="29" eb="31">
      <t>カンレン</t>
    </rPh>
    <rPh sb="33" eb="35">
      <t>ロンブン</t>
    </rPh>
    <rPh sb="36" eb="38">
      <t>ゲンコウ</t>
    </rPh>
    <rPh sb="39" eb="41">
      <t>シリョウ</t>
    </rPh>
    <rPh sb="41" eb="43">
      <t>サクセイ</t>
    </rPh>
    <phoneticPr fontId="1"/>
  </si>
  <si>
    <t>協会が主催するイベントのサポート等</t>
    <rPh sb="0" eb="2">
      <t>キョウカイ</t>
    </rPh>
    <rPh sb="3" eb="5">
      <t>シュサイ</t>
    </rPh>
    <rPh sb="16" eb="17">
      <t>トウ</t>
    </rPh>
    <phoneticPr fontId="1"/>
  </si>
  <si>
    <t>パブリックコメントへの投稿、アンケートへの回答等</t>
    <rPh sb="21" eb="23">
      <t>カイトウ</t>
    </rPh>
    <rPh sb="23" eb="24">
      <t>トウ</t>
    </rPh>
    <phoneticPr fontId="1"/>
  </si>
  <si>
    <t>情報セキュリティ監査に関連する研修・セミナーなどの受講</t>
    <rPh sb="0" eb="2">
      <t>ジョウホウ</t>
    </rPh>
    <rPh sb="8" eb="10">
      <t>カンサ</t>
    </rPh>
    <rPh sb="11" eb="13">
      <t>カンレン</t>
    </rPh>
    <rPh sb="15" eb="17">
      <t>ケンシュウ</t>
    </rPh>
    <rPh sb="25" eb="27">
      <t>ジュコウ</t>
    </rPh>
    <phoneticPr fontId="1"/>
  </si>
  <si>
    <t>研修、セミナー等の受講</t>
    <phoneticPr fontId="1"/>
  </si>
  <si>
    <t>社内研修・社内教育等の受講</t>
    <phoneticPr fontId="1"/>
  </si>
  <si>
    <t xml:space="preserve"> </t>
    <phoneticPr fontId="1"/>
  </si>
  <si>
    <t>協会WG活動等</t>
    <rPh sb="0" eb="2">
      <t>キョウカイ</t>
    </rPh>
    <rPh sb="6" eb="7">
      <t>トウ</t>
    </rPh>
    <phoneticPr fontId="1"/>
  </si>
  <si>
    <t>情報セキュリティに関連する資格試験への合格</t>
    <rPh sb="0" eb="2">
      <t>ジョウホウ</t>
    </rPh>
    <rPh sb="9" eb="11">
      <t>カンレン</t>
    </rPh>
    <phoneticPr fontId="1"/>
  </si>
  <si>
    <t>その他</t>
    <rPh sb="2" eb="3">
      <t>ホカ</t>
    </rPh>
    <phoneticPr fontId="1"/>
  </si>
  <si>
    <t>協会が社会貢献に意義があると認める情報セキュリティ監査に関連する活動</t>
    <rPh sb="0" eb="2">
      <t>キョウカイ</t>
    </rPh>
    <rPh sb="3" eb="5">
      <t>シャカイ</t>
    </rPh>
    <rPh sb="5" eb="7">
      <t>コウケン</t>
    </rPh>
    <rPh sb="8" eb="10">
      <t>イギ</t>
    </rPh>
    <rPh sb="14" eb="15">
      <t>ミト</t>
    </rPh>
    <rPh sb="17" eb="19">
      <t>ジョウホウ</t>
    </rPh>
    <rPh sb="25" eb="27">
      <t>カンサ</t>
    </rPh>
    <rPh sb="28" eb="30">
      <t>カンレン</t>
    </rPh>
    <rPh sb="32" eb="34">
      <t>カツドウ</t>
    </rPh>
    <phoneticPr fontId="1"/>
  </si>
  <si>
    <t>証跡NO.</t>
    <rPh sb="0" eb="2">
      <t>ショウセキ</t>
    </rPh>
    <phoneticPr fontId="1"/>
  </si>
  <si>
    <t>情報セキュリティに係る審査業務（ISMS認証審査、プライバシーマーク審査など）</t>
  </si>
  <si>
    <t>情報セキュリティに係る審査業務（ISMS認証審査、プライバシーマーク審査など）</t>
    <phoneticPr fontId="1"/>
  </si>
  <si>
    <t>情報セキュリティに係るコンサルティング業務</t>
  </si>
  <si>
    <t>情報セキュリティに係るコンサルティング業務</t>
    <phoneticPr fontId="1"/>
  </si>
  <si>
    <t xml:space="preserve">情報セキュリティに係る監査・審査に対応する事務局業務 </t>
  </si>
  <si>
    <t xml:space="preserve">情報セキュリティに係る監査・審査に対応する事務局業務 </t>
    <phoneticPr fontId="1"/>
  </si>
  <si>
    <t>2019年4月1日～2020年3月31日</t>
    <rPh sb="4" eb="5">
      <t>ネン</t>
    </rPh>
    <rPh sb="6" eb="7">
      <t>ガツ</t>
    </rPh>
    <rPh sb="8" eb="9">
      <t>ニチ</t>
    </rPh>
    <phoneticPr fontId="1"/>
  </si>
  <si>
    <t>2018年4月1日～2019年3月31日</t>
    <rPh sb="4" eb="5">
      <t>ネン</t>
    </rPh>
    <rPh sb="6" eb="7">
      <t>ガツ</t>
    </rPh>
    <rPh sb="8" eb="9">
      <t>ニチ</t>
    </rPh>
    <phoneticPr fontId="1"/>
  </si>
  <si>
    <t>資格認定日～2018年3月31日</t>
    <rPh sb="0" eb="2">
      <t>シカク</t>
    </rPh>
    <rPh sb="2" eb="4">
      <t>ニンテイ</t>
    </rPh>
    <rPh sb="4" eb="5">
      <t>ビ</t>
    </rPh>
    <phoneticPr fontId="1"/>
  </si>
  <si>
    <t>資格認定日～2018年9月30日</t>
    <rPh sb="0" eb="2">
      <t>シカク</t>
    </rPh>
    <rPh sb="2" eb="4">
      <t>ニンテイ</t>
    </rPh>
    <rPh sb="4" eb="5">
      <t>ビ</t>
    </rPh>
    <phoneticPr fontId="1"/>
  </si>
  <si>
    <t>2018年10月1日～2019年9月30日</t>
    <rPh sb="4" eb="5">
      <t>ネン</t>
    </rPh>
    <rPh sb="7" eb="8">
      <t>ガツ</t>
    </rPh>
    <rPh sb="9" eb="10">
      <t>ニチ</t>
    </rPh>
    <rPh sb="15" eb="16">
      <t>ネン</t>
    </rPh>
    <rPh sb="17" eb="18">
      <t>ガツ</t>
    </rPh>
    <rPh sb="20" eb="21">
      <t>ニチ</t>
    </rPh>
    <phoneticPr fontId="1"/>
  </si>
  <si>
    <t>2019年10月1日～2020年9月30日</t>
    <rPh sb="4" eb="5">
      <t>ネン</t>
    </rPh>
    <rPh sb="7" eb="8">
      <t>ガツ</t>
    </rPh>
    <rPh sb="9" eb="10">
      <t>ニチ</t>
    </rPh>
    <rPh sb="15" eb="16">
      <t>ネン</t>
    </rPh>
    <rPh sb="17" eb="18">
      <t>ガツ</t>
    </rPh>
    <rPh sb="20" eb="21">
      <t>ニチ</t>
    </rPh>
    <phoneticPr fontId="1"/>
  </si>
  <si>
    <t>資格認定日～2019年3月31日</t>
    <rPh sb="0" eb="2">
      <t>シカク</t>
    </rPh>
    <rPh sb="2" eb="4">
      <t>ニンテイ</t>
    </rPh>
    <rPh sb="4" eb="5">
      <t>ビ</t>
    </rPh>
    <phoneticPr fontId="1"/>
  </si>
  <si>
    <t>2020年4月1日～2021年3月31日</t>
    <rPh sb="4" eb="5">
      <t>ネン</t>
    </rPh>
    <rPh sb="6" eb="7">
      <t>ガツ</t>
    </rPh>
    <rPh sb="8" eb="9">
      <t>ニチ</t>
    </rPh>
    <phoneticPr fontId="1"/>
  </si>
  <si>
    <t>資格認定日～2019年9月30日</t>
    <rPh sb="0" eb="2">
      <t>シカク</t>
    </rPh>
    <rPh sb="2" eb="4">
      <t>ニンテイ</t>
    </rPh>
    <rPh sb="4" eb="5">
      <t>ビ</t>
    </rPh>
    <phoneticPr fontId="1"/>
  </si>
  <si>
    <t>2020年10月1日～2021年9月30日</t>
    <rPh sb="4" eb="5">
      <t>ネン</t>
    </rPh>
    <rPh sb="7" eb="8">
      <t>ガツ</t>
    </rPh>
    <rPh sb="9" eb="10">
      <t>ニチ</t>
    </rPh>
    <rPh sb="15" eb="16">
      <t>ネン</t>
    </rPh>
    <rPh sb="17" eb="18">
      <t>ガツ</t>
    </rPh>
    <rPh sb="20" eb="21">
      <t>ニチ</t>
    </rPh>
    <phoneticPr fontId="1"/>
  </si>
  <si>
    <t>資格認定日～2020年3月31日</t>
    <rPh sb="0" eb="2">
      <t>シカク</t>
    </rPh>
    <rPh sb="2" eb="4">
      <t>ニンテイ</t>
    </rPh>
    <rPh sb="4" eb="5">
      <t>ビ</t>
    </rPh>
    <phoneticPr fontId="1"/>
  </si>
  <si>
    <t>2021年4月1日～2022年3月31日</t>
    <rPh sb="4" eb="5">
      <t>ネン</t>
    </rPh>
    <rPh sb="6" eb="7">
      <t>ガツ</t>
    </rPh>
    <rPh sb="8" eb="9">
      <t>ニチ</t>
    </rPh>
    <phoneticPr fontId="1"/>
  </si>
  <si>
    <t>資格認定日～2020年9月30日</t>
    <rPh sb="0" eb="2">
      <t>シカク</t>
    </rPh>
    <rPh sb="2" eb="4">
      <t>ニンテイ</t>
    </rPh>
    <rPh sb="4" eb="5">
      <t>ビ</t>
    </rPh>
    <phoneticPr fontId="1"/>
  </si>
  <si>
    <t>2021年10月1日～2021年9月30日</t>
    <rPh sb="4" eb="5">
      <t>ネン</t>
    </rPh>
    <rPh sb="7" eb="8">
      <t>ガツ</t>
    </rPh>
    <rPh sb="9" eb="10">
      <t>ニチ</t>
    </rPh>
    <rPh sb="15" eb="16">
      <t>ネン</t>
    </rPh>
    <rPh sb="17" eb="18">
      <t>ガツ</t>
    </rPh>
    <rPh sb="20" eb="21">
      <t>ニチ</t>
    </rPh>
    <phoneticPr fontId="1"/>
  </si>
  <si>
    <t>資格認定日～2021年3月31日</t>
    <rPh sb="0" eb="2">
      <t>シカク</t>
    </rPh>
    <rPh sb="2" eb="4">
      <t>ニンテイ</t>
    </rPh>
    <rPh sb="4" eb="5">
      <t>ビ</t>
    </rPh>
    <phoneticPr fontId="1"/>
  </si>
  <si>
    <t>2022年4月1日～2023年3月31日</t>
    <rPh sb="4" eb="5">
      <t>ネン</t>
    </rPh>
    <rPh sb="6" eb="7">
      <t>ガツ</t>
    </rPh>
    <rPh sb="8" eb="9">
      <t>ニチ</t>
    </rPh>
    <phoneticPr fontId="1"/>
  </si>
  <si>
    <t>資格認定日～2021年9月30日</t>
    <rPh sb="0" eb="2">
      <t>シカク</t>
    </rPh>
    <rPh sb="2" eb="4">
      <t>ニンテイ</t>
    </rPh>
    <rPh sb="4" eb="5">
      <t>ビ</t>
    </rPh>
    <phoneticPr fontId="1"/>
  </si>
  <si>
    <t>2021年10月1日～2022年9月30日</t>
    <rPh sb="4" eb="5">
      <t>ネン</t>
    </rPh>
    <rPh sb="7" eb="8">
      <t>ガツ</t>
    </rPh>
    <rPh sb="9" eb="10">
      <t>ニチ</t>
    </rPh>
    <rPh sb="15" eb="16">
      <t>ネン</t>
    </rPh>
    <rPh sb="17" eb="18">
      <t>ガツ</t>
    </rPh>
    <rPh sb="20" eb="21">
      <t>ニチ</t>
    </rPh>
    <phoneticPr fontId="1"/>
  </si>
  <si>
    <t>資格認定日～2022年3月31日</t>
    <rPh sb="0" eb="2">
      <t>シカク</t>
    </rPh>
    <rPh sb="2" eb="4">
      <t>ニンテイ</t>
    </rPh>
    <rPh sb="4" eb="5">
      <t>ビ</t>
    </rPh>
    <phoneticPr fontId="1"/>
  </si>
  <si>
    <t>資格認定日～2022年9月30日</t>
    <rPh sb="0" eb="2">
      <t>シカク</t>
    </rPh>
    <rPh sb="2" eb="4">
      <t>ニンテイ</t>
    </rPh>
    <rPh sb="4" eb="5">
      <t>ビ</t>
    </rPh>
    <phoneticPr fontId="1"/>
  </si>
  <si>
    <t>2022年10月1日～2023年9月30日</t>
    <rPh sb="4" eb="5">
      <t>ネン</t>
    </rPh>
    <rPh sb="7" eb="8">
      <t>ガツ</t>
    </rPh>
    <rPh sb="9" eb="10">
      <t>ニチ</t>
    </rPh>
    <rPh sb="15" eb="16">
      <t>ネン</t>
    </rPh>
    <rPh sb="17" eb="18">
      <t>ガツ</t>
    </rPh>
    <rPh sb="20" eb="21">
      <t>ニチ</t>
    </rPh>
    <phoneticPr fontId="1"/>
  </si>
  <si>
    <t>資格認定日～2023年3月31日</t>
    <rPh sb="0" eb="2">
      <t>シカク</t>
    </rPh>
    <rPh sb="2" eb="4">
      <t>ニンテイ</t>
    </rPh>
    <rPh sb="4" eb="5">
      <t>ビ</t>
    </rPh>
    <phoneticPr fontId="1"/>
  </si>
  <si>
    <t>資格認定日～2023年9月30日</t>
    <rPh sb="0" eb="2">
      <t>シカク</t>
    </rPh>
    <rPh sb="2" eb="4">
      <t>ニンテイ</t>
    </rPh>
    <rPh sb="4" eb="5">
      <t>ビ</t>
    </rPh>
    <phoneticPr fontId="1"/>
  </si>
  <si>
    <t>2023年4月1日～2024年3月31日</t>
    <rPh sb="4" eb="5">
      <t>ネン</t>
    </rPh>
    <rPh sb="6" eb="7">
      <t>ガツ</t>
    </rPh>
    <rPh sb="8" eb="9">
      <t>ニチ</t>
    </rPh>
    <phoneticPr fontId="1"/>
  </si>
  <si>
    <t>2023年10月1日～2024年9月30日</t>
    <rPh sb="4" eb="5">
      <t>ネン</t>
    </rPh>
    <rPh sb="7" eb="8">
      <t>ガツ</t>
    </rPh>
    <rPh sb="9" eb="10">
      <t>ニチ</t>
    </rPh>
    <rPh sb="15" eb="16">
      <t>ネン</t>
    </rPh>
    <rPh sb="17" eb="18">
      <t>ガツ</t>
    </rPh>
    <rPh sb="20" eb="21">
      <t>ニチ</t>
    </rPh>
    <phoneticPr fontId="1"/>
  </si>
  <si>
    <t>資格認定日～2024年3月31日</t>
    <rPh sb="0" eb="2">
      <t>シカク</t>
    </rPh>
    <rPh sb="2" eb="4">
      <t>ニンテイ</t>
    </rPh>
    <rPh sb="4" eb="5">
      <t>ビ</t>
    </rPh>
    <phoneticPr fontId="1"/>
  </si>
  <si>
    <t>資格認定日～2024年9月30日</t>
    <rPh sb="0" eb="2">
      <t>シカク</t>
    </rPh>
    <rPh sb="2" eb="4">
      <t>ニンテイ</t>
    </rPh>
    <rPh sb="4" eb="5">
      <t>ビ</t>
    </rPh>
    <phoneticPr fontId="1"/>
  </si>
  <si>
    <t>2024年4月1日～2025年3月31日</t>
    <rPh sb="4" eb="5">
      <t>ネン</t>
    </rPh>
    <rPh sb="6" eb="7">
      <t>ガツ</t>
    </rPh>
    <rPh sb="8" eb="9">
      <t>ニチ</t>
    </rPh>
    <phoneticPr fontId="1"/>
  </si>
  <si>
    <t>2024年10月1日～2025年9月30日</t>
    <rPh sb="4" eb="5">
      <t>ネン</t>
    </rPh>
    <rPh sb="7" eb="8">
      <t>ガツ</t>
    </rPh>
    <rPh sb="9" eb="10">
      <t>ニチ</t>
    </rPh>
    <rPh sb="15" eb="16">
      <t>ネン</t>
    </rPh>
    <rPh sb="17" eb="18">
      <t>ガツ</t>
    </rPh>
    <rPh sb="20" eb="21">
      <t>ニチ</t>
    </rPh>
    <phoneticPr fontId="1"/>
  </si>
  <si>
    <t>資格認定日～2025年3月31日</t>
    <rPh sb="0" eb="2">
      <t>シカク</t>
    </rPh>
    <rPh sb="2" eb="4">
      <t>ニンテイ</t>
    </rPh>
    <rPh sb="4" eb="5">
      <t>ビ</t>
    </rPh>
    <phoneticPr fontId="1"/>
  </si>
  <si>
    <t>2025年4月1日～2025年3月31日</t>
    <rPh sb="4" eb="5">
      <t>ネン</t>
    </rPh>
    <rPh sb="6" eb="7">
      <t>ガツ</t>
    </rPh>
    <rPh sb="8" eb="9">
      <t>ニチ</t>
    </rPh>
    <phoneticPr fontId="1"/>
  </si>
  <si>
    <t>資格認定日～2025年9月30日</t>
    <rPh sb="0" eb="2">
      <t>シカク</t>
    </rPh>
    <rPh sb="2" eb="4">
      <t>ニンテイ</t>
    </rPh>
    <rPh sb="4" eb="5">
      <t>ビ</t>
    </rPh>
    <phoneticPr fontId="1"/>
  </si>
  <si>
    <t>2025年4月1日～2026年3月31日</t>
    <rPh sb="4" eb="5">
      <t>ネン</t>
    </rPh>
    <rPh sb="6" eb="7">
      <t>ガツ</t>
    </rPh>
    <rPh sb="8" eb="9">
      <t>ニチ</t>
    </rPh>
    <phoneticPr fontId="1"/>
  </si>
  <si>
    <t>2025年10月1日～2026年9月30日</t>
    <rPh sb="4" eb="5">
      <t>ネン</t>
    </rPh>
    <rPh sb="7" eb="8">
      <t>ガツ</t>
    </rPh>
    <rPh sb="9" eb="10">
      <t>ニチ</t>
    </rPh>
    <rPh sb="15" eb="16">
      <t>ネン</t>
    </rPh>
    <rPh sb="17" eb="18">
      <t>ガツ</t>
    </rPh>
    <rPh sb="20" eb="21">
      <t>ニチ</t>
    </rPh>
    <phoneticPr fontId="1"/>
  </si>
  <si>
    <t>資格認定日～2026年3月31日</t>
    <rPh sb="0" eb="2">
      <t>シカク</t>
    </rPh>
    <rPh sb="2" eb="4">
      <t>ニンテイ</t>
    </rPh>
    <rPh sb="4" eb="5">
      <t>ビ</t>
    </rPh>
    <phoneticPr fontId="1"/>
  </si>
  <si>
    <t>2026年4月1日～2027年3月31日</t>
    <rPh sb="4" eb="5">
      <t>ネン</t>
    </rPh>
    <rPh sb="6" eb="7">
      <t>ガツ</t>
    </rPh>
    <rPh sb="8" eb="9">
      <t>ニチ</t>
    </rPh>
    <phoneticPr fontId="1"/>
  </si>
  <si>
    <t>2026年10月1日～2027年9月30日</t>
    <rPh sb="4" eb="5">
      <t>ネン</t>
    </rPh>
    <rPh sb="7" eb="8">
      <t>ガツ</t>
    </rPh>
    <rPh sb="9" eb="10">
      <t>ニチ</t>
    </rPh>
    <rPh sb="15" eb="16">
      <t>ネン</t>
    </rPh>
    <rPh sb="17" eb="18">
      <t>ガツ</t>
    </rPh>
    <rPh sb="20" eb="21">
      <t>ニチ</t>
    </rPh>
    <phoneticPr fontId="1"/>
  </si>
  <si>
    <t>2027年4月1日～2028年3月31日</t>
    <rPh sb="4" eb="5">
      <t>ネン</t>
    </rPh>
    <rPh sb="6" eb="7">
      <t>ガツ</t>
    </rPh>
    <rPh sb="8" eb="9">
      <t>ニチ</t>
    </rPh>
    <phoneticPr fontId="1"/>
  </si>
  <si>
    <t>初回認定日</t>
    <rPh sb="0" eb="2">
      <t>ショカイ</t>
    </rPh>
    <rPh sb="2" eb="4">
      <t>ニンテイ</t>
    </rPh>
    <rPh sb="4" eb="5">
      <t>ビ</t>
    </rPh>
    <phoneticPr fontId="1"/>
  </si>
  <si>
    <t>有効期限</t>
    <rPh sb="0" eb="2">
      <t>ユウコウ</t>
    </rPh>
    <rPh sb="2" eb="4">
      <t>キゲン</t>
    </rPh>
    <phoneticPr fontId="1"/>
  </si>
  <si>
    <t>活動概要
（具体的な名称、目的などの活動内容）</t>
    <rPh sb="0" eb="2">
      <t>カツドウ</t>
    </rPh>
    <rPh sb="2" eb="4">
      <t>ガイヨウ</t>
    </rPh>
    <rPh sb="6" eb="9">
      <t>グタイテキ</t>
    </rPh>
    <rPh sb="10" eb="12">
      <t>メイショウ</t>
    </rPh>
    <rPh sb="13" eb="15">
      <t>モクテキ</t>
    </rPh>
    <rPh sb="18" eb="20">
      <t>カツドウ</t>
    </rPh>
    <rPh sb="20" eb="22">
      <t>ナイヨウ</t>
    </rPh>
    <phoneticPr fontId="1"/>
  </si>
  <si>
    <t>実施した結果として、
自身が得られた知識・スキル等</t>
    <rPh sb="0" eb="2">
      <t>ジッシ</t>
    </rPh>
    <rPh sb="4" eb="6">
      <t>ケッカ</t>
    </rPh>
    <rPh sb="11" eb="13">
      <t>ジシン</t>
    </rPh>
    <rPh sb="14" eb="15">
      <t>エ</t>
    </rPh>
    <rPh sb="18" eb="20">
      <t>チシキ</t>
    </rPh>
    <rPh sb="24" eb="25">
      <t>トウ</t>
    </rPh>
    <phoneticPr fontId="1"/>
  </si>
  <si>
    <t>～</t>
  </si>
  <si>
    <t>ver7</t>
    <phoneticPr fontId="1"/>
  </si>
  <si>
    <t>監査活動の実績</t>
    <rPh sb="0" eb="2">
      <t>カンサ</t>
    </rPh>
    <rPh sb="2" eb="4">
      <t>カツドウ</t>
    </rPh>
    <rPh sb="5" eb="7">
      <t>ジッセキ</t>
    </rPh>
    <phoneticPr fontId="1"/>
  </si>
  <si>
    <t>監査活動以外の情報セキュリティ関連活動実績</t>
    <phoneticPr fontId="1"/>
  </si>
  <si>
    <t>セキュリティ対策の企画・実装・運用</t>
  </si>
  <si>
    <t>セキュリティ対策の企画・実装・運用</t>
    <phoneticPr fontId="1"/>
  </si>
  <si>
    <t>監査活動以外の情報セキュリティ関連活動実績</t>
    <phoneticPr fontId="1"/>
  </si>
  <si>
    <t>情報セキュリティに係るコンサルティング業務への従事</t>
  </si>
  <si>
    <t>情報セキュリティに係るコンサルティング業務への従事</t>
    <phoneticPr fontId="1"/>
  </si>
  <si>
    <t>情報セキュリティに関連する監査の事務局業務への従事</t>
  </si>
  <si>
    <t>情報セキュリティに関連する監査の事務局業務への従事</t>
    <phoneticPr fontId="1"/>
  </si>
  <si>
    <t>セキュリティ対策の企画・実装・運用への従事</t>
  </si>
  <si>
    <t>セキュリティ対策の企画・実装・運用への従事</t>
    <phoneticPr fontId="1"/>
  </si>
  <si>
    <t>情報セキュリティに係る審査業務への従事</t>
    <phoneticPr fontId="1"/>
  </si>
  <si>
    <t>情報セキュリティに係る審査業務への従事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</si>
</sst>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F800]dddd\,\ mmmm\ dd\,\ yyyy"/>
    <numFmt numFmtId="178" formatCode="yyyy&quot;年&quot;m&quot;月&quot;d&quot;日&quot;;@"/>
  </numFmts>
  <fonts count="6" x14ac:knownFonts="1">
    <font>
      <sz val="11"/>
      <color theme="1"/>
      <name val="ＭＳ Ｐゴシック"/>
      <family val="3"/>
      <charset val="128"/>
      <scheme val="minor"/>
    </font>
    <font>
      <sz val="6"/>
      <name val="ＭＳ Ｐゴシック"/>
      <family val="3"/>
      <charset val="128"/>
    </font>
    <font>
      <b/>
      <sz val="12"/>
      <color theme="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2" borderId="1" xfId="0" applyFont="1" applyFill="1" applyBorder="1" applyAlignment="1">
      <alignment horizontal="center" vertical="center"/>
    </xf>
    <xf numFmtId="0" fontId="3" fillId="0" borderId="1"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vertical="center" wrapText="1"/>
      <protection locked="0"/>
    </xf>
    <xf numFmtId="0" fontId="3" fillId="0" borderId="0" xfId="0" applyFont="1">
      <alignment vertical="center"/>
    </xf>
    <xf numFmtId="0" fontId="3" fillId="3" borderId="1" xfId="0" applyFont="1" applyFill="1" applyBorder="1">
      <alignment vertical="center"/>
    </xf>
    <xf numFmtId="0" fontId="3" fillId="0" borderId="1" xfId="0" applyFont="1" applyBorder="1" applyAlignment="1">
      <alignment horizontal="center" vertical="center"/>
    </xf>
    <xf numFmtId="0" fontId="3" fillId="4" borderId="1" xfId="0" applyFont="1" applyFill="1" applyBorder="1">
      <alignment vertical="center"/>
    </xf>
    <xf numFmtId="31" fontId="3" fillId="4" borderId="1" xfId="0" applyNumberFormat="1" applyFont="1" applyFill="1" applyBorder="1">
      <alignment vertical="center"/>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3" fillId="0" borderId="1" xfId="0" applyFont="1" applyBorder="1" applyAlignment="1" applyProtection="1">
      <alignment vertical="center" wrapText="1"/>
      <protection hidden="1"/>
    </xf>
    <xf numFmtId="176" fontId="3" fillId="0" borderId="1" xfId="0" applyNumberFormat="1" applyFont="1" applyBorder="1">
      <alignment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0" fillId="0" borderId="0" xfId="0" applyProtection="1">
      <alignment vertical="center"/>
      <protection hidden="1"/>
    </xf>
    <xf numFmtId="0" fontId="0" fillId="0" borderId="0" xfId="0" applyAlignment="1" applyProtection="1">
      <alignment horizontal="right" vertical="center"/>
      <protection hidden="1"/>
    </xf>
    <xf numFmtId="0" fontId="5" fillId="0" borderId="0" xfId="0" applyFont="1" applyProtection="1">
      <alignment vertical="center"/>
      <protection hidden="1"/>
    </xf>
    <xf numFmtId="0" fontId="3" fillId="0" borderId="4"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177" fontId="3" fillId="0" borderId="2" xfId="0" applyNumberFormat="1" applyFont="1" applyBorder="1" applyAlignment="1" applyProtection="1">
      <alignment horizontal="right" vertical="center"/>
      <protection hidden="1"/>
    </xf>
    <xf numFmtId="177" fontId="3" fillId="0" borderId="2" xfId="0" applyNumberFormat="1" applyFont="1" applyBorder="1" applyProtection="1">
      <alignment vertical="center"/>
      <protection hidden="1"/>
    </xf>
    <xf numFmtId="177" fontId="3" fillId="0" borderId="12" xfId="0" applyNumberFormat="1" applyFont="1" applyBorder="1" applyProtection="1">
      <alignment vertical="center"/>
      <protection hidden="1"/>
    </xf>
    <xf numFmtId="0" fontId="3" fillId="0" borderId="0" xfId="0" applyFont="1" applyProtection="1">
      <alignment vertical="center"/>
      <protection hidden="1"/>
    </xf>
    <xf numFmtId="177" fontId="3" fillId="0" borderId="0" xfId="0" applyNumberFormat="1" applyFont="1" applyProtection="1">
      <alignment vertical="center"/>
      <protection hidden="1"/>
    </xf>
    <xf numFmtId="0" fontId="3" fillId="0" borderId="1" xfId="0" applyFont="1" applyBorder="1" applyProtection="1">
      <alignment vertical="center"/>
      <protection hidden="1"/>
    </xf>
    <xf numFmtId="0" fontId="3" fillId="4" borderId="1" xfId="0" applyFont="1" applyFill="1" applyBorder="1" applyProtection="1">
      <alignment vertical="center"/>
      <protection hidden="1"/>
    </xf>
    <xf numFmtId="31" fontId="3" fillId="4" borderId="1" xfId="0" applyNumberFormat="1" applyFont="1" applyFill="1" applyBorder="1" applyProtection="1">
      <alignment vertical="center"/>
      <protection hidden="1"/>
    </xf>
    <xf numFmtId="177" fontId="3" fillId="0" borderId="10" xfId="0" applyNumberFormat="1" applyFont="1" applyBorder="1" applyAlignment="1" applyProtection="1">
      <alignment horizontal="center" vertical="center"/>
      <protection hidden="1"/>
    </xf>
    <xf numFmtId="0" fontId="3" fillId="0" borderId="4" xfId="0" applyFont="1" applyBorder="1" applyAlignment="1" applyProtection="1">
      <alignment horizontal="center" vertical="center" wrapText="1"/>
      <protection hidden="1"/>
    </xf>
    <xf numFmtId="177" fontId="3" fillId="0" borderId="11" xfId="0" applyNumberFormat="1" applyFont="1" applyBorder="1" applyProtection="1">
      <alignment vertical="center"/>
      <protection hidden="1"/>
    </xf>
    <xf numFmtId="177" fontId="3" fillId="0" borderId="10" xfId="0" applyNumberFormat="1" applyFont="1" applyBorder="1" applyAlignment="1" applyProtection="1">
      <alignment horizontal="right" vertical="center"/>
      <protection hidden="1"/>
    </xf>
    <xf numFmtId="0" fontId="0" fillId="0" borderId="0" xfId="0" applyProtection="1">
      <alignment vertical="center"/>
      <protection locked="0" hidden="1"/>
    </xf>
    <xf numFmtId="0" fontId="5" fillId="0" borderId="2" xfId="0" applyFont="1" applyBorder="1" applyAlignment="1" applyProtection="1">
      <alignment horizontal="center" vertical="center"/>
      <protection locked="0" hidden="1"/>
    </xf>
    <xf numFmtId="0" fontId="5" fillId="0" borderId="10"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0" fontId="3" fillId="0" borderId="13"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178" fontId="5" fillId="0" borderId="2" xfId="0" applyNumberFormat="1" applyFont="1" applyBorder="1" applyAlignment="1" applyProtection="1">
      <alignment horizontal="center" vertical="center"/>
      <protection locked="0" hidden="1"/>
    </xf>
    <xf numFmtId="178" fontId="5" fillId="0" borderId="10" xfId="0" applyNumberFormat="1" applyFont="1" applyBorder="1" applyAlignment="1" applyProtection="1">
      <alignment horizontal="center" vertical="center"/>
      <protection locked="0" hidden="1"/>
    </xf>
    <xf numFmtId="178" fontId="5" fillId="0" borderId="11" xfId="0" applyNumberFormat="1" applyFont="1" applyBorder="1" applyAlignment="1" applyProtection="1">
      <alignment horizontal="center" vertical="center"/>
      <protection locked="0" hidden="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cellXfs>
  <cellStyles count="1">
    <cellStyle name="標準" xfId="0" builtinId="0"/>
  </cellStyles>
  <dxfs count="7">
    <dxf>
      <font>
        <color theme="0"/>
      </font>
    </dxf>
    <dxf>
      <font>
        <color theme="0"/>
      </font>
    </dxf>
    <dxf>
      <font>
        <color theme="0"/>
      </font>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40"/>
  <sheetViews>
    <sheetView tabSelected="1" zoomScaleNormal="100" workbookViewId="0">
      <selection activeCell="D6" sqref="D6:J6"/>
    </sheetView>
  </sheetViews>
  <sheetFormatPr defaultColWidth="9" defaultRowHeight="13.5" x14ac:dyDescent="0.15"/>
  <cols>
    <col min="1" max="1" width="1.625" style="23" customWidth="1"/>
    <col min="2" max="3" width="12.625" style="23" customWidth="1"/>
    <col min="4" max="4" width="5.625" style="23" customWidth="1"/>
    <col min="5" max="5" width="16.375" style="23" customWidth="1"/>
    <col min="6" max="9" width="18.625" style="23" customWidth="1"/>
    <col min="10" max="10" width="12.625" style="23" customWidth="1"/>
    <col min="11" max="13" width="9" style="23" customWidth="1"/>
    <col min="14" max="16384" width="9" style="23"/>
  </cols>
  <sheetData>
    <row r="1" spans="2:15" ht="20.100000000000001" customHeight="1" x14ac:dyDescent="0.15">
      <c r="J1" s="24" t="s">
        <v>109</v>
      </c>
    </row>
    <row r="2" spans="2:15" ht="30" customHeight="1" x14ac:dyDescent="0.15">
      <c r="B2" s="50" t="s">
        <v>1</v>
      </c>
      <c r="C2" s="51"/>
      <c r="D2" s="43"/>
      <c r="E2" s="44"/>
      <c r="F2" s="44"/>
      <c r="G2" s="44"/>
      <c r="H2" s="44"/>
      <c r="I2" s="44"/>
      <c r="J2" s="45"/>
    </row>
    <row r="3" spans="2:15" ht="9.9499999999999993" customHeight="1" x14ac:dyDescent="0.15">
      <c r="B3" s="25"/>
      <c r="C3" s="25"/>
      <c r="D3" s="25"/>
      <c r="E3" s="25"/>
      <c r="F3" s="25"/>
      <c r="G3" s="25"/>
    </row>
    <row r="4" spans="2:15" ht="30" customHeight="1" x14ac:dyDescent="0.15">
      <c r="B4" s="50" t="s">
        <v>0</v>
      </c>
      <c r="C4" s="51"/>
      <c r="D4" s="43"/>
      <c r="E4" s="44"/>
      <c r="F4" s="44"/>
      <c r="G4" s="44"/>
      <c r="H4" s="44"/>
      <c r="I4" s="44"/>
      <c r="J4" s="45"/>
    </row>
    <row r="5" spans="2:15" ht="9.9499999999999993" customHeight="1" x14ac:dyDescent="0.15">
      <c r="B5" s="25"/>
      <c r="C5" s="25"/>
      <c r="D5" s="25"/>
      <c r="E5" s="25"/>
      <c r="F5" s="25"/>
      <c r="G5" s="25"/>
    </row>
    <row r="6" spans="2:15" ht="30" customHeight="1" x14ac:dyDescent="0.15">
      <c r="B6" s="50" t="s">
        <v>104</v>
      </c>
      <c r="C6" s="51"/>
      <c r="D6" s="52"/>
      <c r="E6" s="53"/>
      <c r="F6" s="53"/>
      <c r="G6" s="53"/>
      <c r="H6" s="53"/>
      <c r="I6" s="53"/>
      <c r="J6" s="54"/>
    </row>
    <row r="7" spans="2:15" ht="9.9499999999999993" customHeight="1" x14ac:dyDescent="0.15"/>
    <row r="8" spans="2:15" ht="30" customHeight="1" x14ac:dyDescent="0.15">
      <c r="B8" s="50" t="s">
        <v>105</v>
      </c>
      <c r="C8" s="51"/>
      <c r="D8" s="52"/>
      <c r="E8" s="53"/>
      <c r="F8" s="53"/>
      <c r="G8" s="53"/>
      <c r="H8" s="53"/>
      <c r="I8" s="53"/>
      <c r="J8" s="54"/>
    </row>
    <row r="9" spans="2:15" ht="9.9499999999999993" customHeight="1" x14ac:dyDescent="0.15"/>
    <row r="10" spans="2:15" ht="30" customHeight="1" x14ac:dyDescent="0.15">
      <c r="B10" s="50" t="s">
        <v>2</v>
      </c>
      <c r="C10" s="51"/>
      <c r="D10" s="43"/>
      <c r="E10" s="44"/>
      <c r="F10" s="44"/>
      <c r="G10" s="44"/>
      <c r="H10" s="44"/>
      <c r="I10" s="44"/>
      <c r="J10" s="45"/>
    </row>
    <row r="11" spans="2:15" ht="9.9499999999999993" customHeight="1" x14ac:dyDescent="0.15"/>
    <row r="12" spans="2:15" ht="9.9499999999999993" customHeight="1" thickBot="1" x14ac:dyDescent="0.2"/>
    <row r="13" spans="2:15" ht="39.75" customHeight="1" x14ac:dyDescent="0.15">
      <c r="C13" s="48" t="s">
        <v>43</v>
      </c>
      <c r="D13" s="49"/>
      <c r="E13" s="49"/>
      <c r="F13" s="26" t="s">
        <v>110</v>
      </c>
      <c r="G13" s="39" t="s">
        <v>111</v>
      </c>
      <c r="H13" s="27" t="s">
        <v>9</v>
      </c>
      <c r="I13" s="28" t="s">
        <v>10</v>
      </c>
      <c r="J13" s="29" t="s">
        <v>41</v>
      </c>
      <c r="O13" s="42"/>
    </row>
    <row r="14" spans="2:15" ht="20.100000000000001" customHeight="1" x14ac:dyDescent="0.15">
      <c r="B14" s="27" t="s">
        <v>6</v>
      </c>
      <c r="C14" s="30" t="str">
        <f>IF(D6="","",D6)</f>
        <v/>
      </c>
      <c r="D14" s="38" t="s">
        <v>108</v>
      </c>
      <c r="E14" s="40" t="str">
        <f>IF(D8="","",DATE(YEAR(D8)-2,MONTH(D8),DAY(D8)))</f>
        <v/>
      </c>
      <c r="F14" s="13">
        <f>SUMIF('1年目'!$B$6:$B$55,F13,'1年目'!$I$6:$I$55)</f>
        <v>0</v>
      </c>
      <c r="G14" s="13">
        <f>SUMIF('1年目'!$B$6:$B$55,G13,'1年目'!$I$6:$I$55)</f>
        <v>0</v>
      </c>
      <c r="H14" s="13">
        <f>SUMIF('1年目'!$B$6:$B$55,H13,'1年目'!$I$6:$I$55)</f>
        <v>0</v>
      </c>
      <c r="I14" s="13">
        <f>SUMIF('1年目'!$B$6:$B$55,I13,'1年目'!$I$6:$I$55)</f>
        <v>0</v>
      </c>
      <c r="J14" s="14">
        <f>SUM(F14:I14)</f>
        <v>0</v>
      </c>
    </row>
    <row r="15" spans="2:15" ht="20.100000000000001" customHeight="1" x14ac:dyDescent="0.15">
      <c r="B15" s="27" t="s">
        <v>7</v>
      </c>
      <c r="C15" s="31" t="str">
        <f>IF(D8="","",DATE(YEAR(D8)-2, MONTH(D8), DAY(D8)+1))</f>
        <v/>
      </c>
      <c r="D15" s="38" t="s">
        <v>108</v>
      </c>
      <c r="E15" s="40" t="str">
        <f>IF(D8="","",DATE(YEAR(D8)-1,MONTH(D8),DAY(D8)))</f>
        <v/>
      </c>
      <c r="F15" s="13">
        <f>SUMIF('2年目'!$B$6:$B$55,F13,'2年目'!$I$6:$I$55)</f>
        <v>0</v>
      </c>
      <c r="G15" s="13">
        <f>SUMIF('2年目'!$B$6:$B$55,G13,'2年目'!$I$6:$I$55)</f>
        <v>0</v>
      </c>
      <c r="H15" s="13">
        <f>SUMIF('2年目'!$B$6:$B$55,H13,'2年目'!$I$6:$I$55)</f>
        <v>0</v>
      </c>
      <c r="I15" s="13">
        <f>SUMIF('2年目'!$B$6:$B$55,I13,'2年目'!$I$6:$I$55)</f>
        <v>0</v>
      </c>
      <c r="J15" s="14">
        <f>SUM(F15:I15)</f>
        <v>0</v>
      </c>
    </row>
    <row r="16" spans="2:15" ht="20.100000000000001" customHeight="1" thickBot="1" x14ac:dyDescent="0.2">
      <c r="B16" s="26" t="s">
        <v>8</v>
      </c>
      <c r="C16" s="32" t="str">
        <f>IF(D8="","",DATE(YEAR(D8)-1, MONTH(D8), DAY(D8)+1))</f>
        <v/>
      </c>
      <c r="D16" s="38" t="s">
        <v>108</v>
      </c>
      <c r="E16" s="41" t="str">
        <f>IF(D8="","",D8)</f>
        <v/>
      </c>
      <c r="F16" s="13">
        <f>SUMIF('3年目'!$B$6:$B$55,F13,'3年目'!$I$6:$I$55)</f>
        <v>0</v>
      </c>
      <c r="G16" s="13">
        <f>SUMIF('3年目'!$B$6:$B$55,G13,'3年目'!$I$6:$I$55)</f>
        <v>0</v>
      </c>
      <c r="H16" s="13">
        <f>SUMIF('3年目'!$B$6:$B$55,H13,'3年目'!$I$6:$I$55)</f>
        <v>0</v>
      </c>
      <c r="I16" s="13">
        <f>SUMIF('3年目'!$B$6:$B$55,I13,'3年目'!$I$6:$I$55)</f>
        <v>0</v>
      </c>
      <c r="J16" s="15">
        <f>SUM(F16:I16)</f>
        <v>0</v>
      </c>
    </row>
    <row r="17" spans="1:10" ht="20.100000000000001" customHeight="1" thickBot="1" x14ac:dyDescent="0.2">
      <c r="B17" s="46" t="s">
        <v>11</v>
      </c>
      <c r="C17" s="47"/>
      <c r="D17" s="47"/>
      <c r="E17" s="47"/>
      <c r="F17" s="16">
        <f>SUM(F14:F16)</f>
        <v>0</v>
      </c>
      <c r="G17" s="16">
        <f>SUM(G14:G16)</f>
        <v>0</v>
      </c>
      <c r="H17" s="16">
        <f>SUM(H14:H16)</f>
        <v>0</v>
      </c>
      <c r="I17" s="17">
        <f>SUM(I14:I16)</f>
        <v>0</v>
      </c>
      <c r="J17" s="18">
        <f>SUM(F17:I17)</f>
        <v>0</v>
      </c>
    </row>
    <row r="18" spans="1:10" ht="9.9499999999999993" customHeight="1" x14ac:dyDescent="0.15"/>
    <row r="22" spans="1:10" s="33" customFormat="1" ht="15" hidden="1" customHeight="1" x14ac:dyDescent="0.15">
      <c r="A22" s="33" t="s">
        <v>26</v>
      </c>
    </row>
    <row r="23" spans="1:10" s="33" customFormat="1" ht="15" hidden="1" customHeight="1" x14ac:dyDescent="0.15">
      <c r="A23" s="27" t="s">
        <v>6</v>
      </c>
      <c r="B23" s="27" t="s">
        <v>7</v>
      </c>
      <c r="C23" s="27" t="s">
        <v>8</v>
      </c>
      <c r="F23" s="34" t="str">
        <f>CONCATENATE(TEXT(C14,"yyyy年m月d日"),D14,TEXT(E14,"yyyy年m月d日"))</f>
        <v>～</v>
      </c>
    </row>
    <row r="24" spans="1:10" s="33" customFormat="1" ht="15" hidden="1" customHeight="1" x14ac:dyDescent="0.15">
      <c r="A24" s="35" t="s">
        <v>68</v>
      </c>
      <c r="B24" s="35" t="s">
        <v>67</v>
      </c>
      <c r="C24" s="35" t="s">
        <v>66</v>
      </c>
      <c r="F24" s="34" t="str">
        <f>CONCATENATE(TEXT(C15,"yyyy年m月d日"),D15,TEXT(E15,"yyyy年m月d日"))</f>
        <v>～</v>
      </c>
    </row>
    <row r="25" spans="1:10" s="33" customFormat="1" ht="15" hidden="1" customHeight="1" x14ac:dyDescent="0.15">
      <c r="A25" s="36" t="s">
        <v>69</v>
      </c>
      <c r="B25" s="37" t="s">
        <v>70</v>
      </c>
      <c r="C25" s="37" t="s">
        <v>71</v>
      </c>
      <c r="F25" s="34" t="str">
        <f>CONCATENATE(TEXT(C16,"yyyy年m月d日"),D16,TEXT(E16,"yyyy年m月d日"))</f>
        <v>～</v>
      </c>
    </row>
    <row r="26" spans="1:10" s="33" customFormat="1" ht="15" hidden="1" customHeight="1" x14ac:dyDescent="0.15">
      <c r="A26" s="35" t="s">
        <v>72</v>
      </c>
      <c r="B26" s="35" t="s">
        <v>66</v>
      </c>
      <c r="C26" s="35" t="s">
        <v>73</v>
      </c>
    </row>
    <row r="27" spans="1:10" s="33" customFormat="1" ht="15" hidden="1" customHeight="1" x14ac:dyDescent="0.15">
      <c r="A27" s="36" t="s">
        <v>74</v>
      </c>
      <c r="B27" s="37" t="s">
        <v>71</v>
      </c>
      <c r="C27" s="37" t="s">
        <v>75</v>
      </c>
    </row>
    <row r="28" spans="1:10" s="33" customFormat="1" ht="15" hidden="1" customHeight="1" x14ac:dyDescent="0.15">
      <c r="A28" s="35" t="s">
        <v>76</v>
      </c>
      <c r="B28" s="35" t="s">
        <v>73</v>
      </c>
      <c r="C28" s="35" t="s">
        <v>77</v>
      </c>
    </row>
    <row r="29" spans="1:10" s="33" customFormat="1" ht="15" hidden="1" customHeight="1" x14ac:dyDescent="0.15">
      <c r="A29" s="36" t="s">
        <v>78</v>
      </c>
      <c r="B29" s="37" t="s">
        <v>75</v>
      </c>
      <c r="C29" s="37" t="s">
        <v>79</v>
      </c>
    </row>
    <row r="30" spans="1:10" s="33" customFormat="1" ht="15" hidden="1" customHeight="1" x14ac:dyDescent="0.15">
      <c r="A30" s="35" t="s">
        <v>80</v>
      </c>
      <c r="B30" s="35" t="s">
        <v>77</v>
      </c>
      <c r="C30" s="35" t="s">
        <v>81</v>
      </c>
    </row>
    <row r="31" spans="1:10" s="33" customFormat="1" ht="15" hidden="1" customHeight="1" x14ac:dyDescent="0.15">
      <c r="A31" s="36" t="s">
        <v>82</v>
      </c>
      <c r="B31" s="37" t="s">
        <v>83</v>
      </c>
      <c r="C31" s="37" t="s">
        <v>86</v>
      </c>
    </row>
    <row r="32" spans="1:10" s="33" customFormat="1" ht="15" hidden="1" customHeight="1" x14ac:dyDescent="0.15">
      <c r="A32" s="35" t="s">
        <v>84</v>
      </c>
      <c r="B32" s="35" t="s">
        <v>81</v>
      </c>
      <c r="C32" s="35" t="s">
        <v>89</v>
      </c>
    </row>
    <row r="33" spans="1:3" s="33" customFormat="1" ht="15" hidden="1" customHeight="1" x14ac:dyDescent="0.15">
      <c r="A33" s="36" t="s">
        <v>85</v>
      </c>
      <c r="B33" s="37" t="s">
        <v>86</v>
      </c>
      <c r="C33" s="37" t="s">
        <v>90</v>
      </c>
    </row>
    <row r="34" spans="1:3" s="33" customFormat="1" ht="15" hidden="1" customHeight="1" x14ac:dyDescent="0.15">
      <c r="A34" s="35" t="s">
        <v>87</v>
      </c>
      <c r="B34" s="35" t="s">
        <v>89</v>
      </c>
      <c r="C34" s="35" t="s">
        <v>93</v>
      </c>
    </row>
    <row r="35" spans="1:3" s="33" customFormat="1" ht="15" hidden="1" customHeight="1" x14ac:dyDescent="0.15">
      <c r="A35" s="36" t="s">
        <v>88</v>
      </c>
      <c r="B35" s="37" t="s">
        <v>90</v>
      </c>
      <c r="C35" s="37" t="s">
        <v>94</v>
      </c>
    </row>
    <row r="36" spans="1:3" s="33" customFormat="1" ht="15" hidden="1" customHeight="1" x14ac:dyDescent="0.15">
      <c r="A36" s="35" t="s">
        <v>91</v>
      </c>
      <c r="B36" s="35" t="s">
        <v>93</v>
      </c>
      <c r="C36" s="35" t="s">
        <v>98</v>
      </c>
    </row>
    <row r="37" spans="1:3" s="33" customFormat="1" ht="15" hidden="1" customHeight="1" x14ac:dyDescent="0.15">
      <c r="A37" s="36" t="s">
        <v>92</v>
      </c>
      <c r="B37" s="37" t="s">
        <v>94</v>
      </c>
      <c r="C37" s="37" t="s">
        <v>99</v>
      </c>
    </row>
    <row r="38" spans="1:3" s="33" customFormat="1" ht="15" hidden="1" customHeight="1" x14ac:dyDescent="0.15">
      <c r="A38" s="35" t="s">
        <v>95</v>
      </c>
      <c r="B38" s="35" t="s">
        <v>96</v>
      </c>
      <c r="C38" s="35" t="s">
        <v>101</v>
      </c>
    </row>
    <row r="39" spans="1:3" s="33" customFormat="1" ht="15" hidden="1" customHeight="1" x14ac:dyDescent="0.15">
      <c r="A39" s="36" t="s">
        <v>97</v>
      </c>
      <c r="B39" s="37" t="s">
        <v>99</v>
      </c>
      <c r="C39" s="37" t="s">
        <v>102</v>
      </c>
    </row>
    <row r="40" spans="1:3" s="33" customFormat="1" ht="15" hidden="1" customHeight="1" x14ac:dyDescent="0.15">
      <c r="A40" s="35" t="s">
        <v>100</v>
      </c>
      <c r="B40" s="35" t="s">
        <v>101</v>
      </c>
      <c r="C40" s="35" t="s">
        <v>103</v>
      </c>
    </row>
  </sheetData>
  <sheetProtection algorithmName="SHA-512" hashValue="oyTYncvBOgQWy4+mLTIudm1owPPQF0i1ImqsaAxLO4m0qEb3U2g4YQWBVHD+xVvd5PU2cwETY8sa0lBoBz3b5g==" saltValue="52/23kfW4I5SewoMiZO5uQ==" spinCount="100000" sheet="1" selectLockedCells="1"/>
  <mergeCells count="12">
    <mergeCell ref="D10:J10"/>
    <mergeCell ref="B17:E17"/>
    <mergeCell ref="C13:E13"/>
    <mergeCell ref="B8:C8"/>
    <mergeCell ref="B2:C2"/>
    <mergeCell ref="B4:C4"/>
    <mergeCell ref="B10:C10"/>
    <mergeCell ref="B6:C6"/>
    <mergeCell ref="D2:J2"/>
    <mergeCell ref="D4:J4"/>
    <mergeCell ref="D6:J6"/>
    <mergeCell ref="D8:J8"/>
  </mergeCells>
  <phoneticPr fontId="1"/>
  <conditionalFormatting sqref="J14">
    <cfRule type="expression" dxfId="6" priority="5" stopIfTrue="1">
      <formula>IF($D$10="情報セキュリティ監査人補",$J$14&gt;=5,$J$14&gt;=20)</formula>
    </cfRule>
  </conditionalFormatting>
  <conditionalFormatting sqref="J15">
    <cfRule type="expression" dxfId="5" priority="4" stopIfTrue="1">
      <formula>IF($D$10="情報セキュリティ監査人補",$J$15&gt;=5,$J$15&gt;=20)</formula>
    </cfRule>
  </conditionalFormatting>
  <conditionalFormatting sqref="J16">
    <cfRule type="expression" dxfId="4" priority="3" stopIfTrue="1">
      <formula>IF($D$10="情報セキュリティ監査人補",$J$16&gt;=5,$J$16&gt;=20)</formula>
    </cfRule>
  </conditionalFormatting>
  <conditionalFormatting sqref="J17">
    <cfRule type="expression" dxfId="3" priority="2" stopIfTrue="1">
      <formula>IF($D$10="情報セキュリティ監査人補",$J$17&gt;=20,$J$17&gt;=120)</formula>
    </cfRule>
  </conditionalFormatting>
  <dataValidations xWindow="393" yWindow="355" count="2">
    <dataValidation type="list" allowBlank="1" showInputMessage="1" showErrorMessage="1" sqref="D10" xr:uid="{00000000-0002-0000-0000-000000000000}">
      <formula1>資格区分</formula1>
    </dataValidation>
    <dataValidation showInputMessage="1" showErrorMessage="1" sqref="D6" xr:uid="{00000000-0002-0000-0000-000001000000}"/>
  </dataValidations>
  <pageMargins left="0.7" right="0.7" top="0.75" bottom="0.75" header="0.3" footer="0.3"/>
  <pageSetup paperSize="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1:L55"/>
  <sheetViews>
    <sheetView zoomScaleNormal="100" workbookViewId="0">
      <pane ySplit="5" topLeftCell="A6" activePane="bottomLeft" state="frozen"/>
      <selection activeCell="D2" sqref="D2:H2"/>
      <selection pane="bottomLeft" activeCell="D10" sqref="D10"/>
    </sheetView>
  </sheetViews>
  <sheetFormatPr defaultRowHeight="13.5" x14ac:dyDescent="0.15"/>
  <cols>
    <col min="1" max="1" width="1.625" customWidth="1"/>
    <col min="2" max="2" width="10.625" customWidth="1"/>
    <col min="3" max="3" width="15.625" customWidth="1"/>
    <col min="4" max="4" width="25.625" customWidth="1"/>
    <col min="5" max="5" width="8.625" hidden="1" customWidth="1"/>
    <col min="6" max="7" width="12.75" customWidth="1"/>
    <col min="8" max="9" width="8.625" customWidth="1"/>
    <col min="10" max="10" width="42.625" customWidth="1"/>
    <col min="11" max="11" width="50.625" customWidth="1"/>
  </cols>
  <sheetData>
    <row r="1" spans="2:12" ht="9.9499999999999993" customHeight="1" x14ac:dyDescent="0.15"/>
    <row r="2" spans="2:12" ht="15" customHeight="1" x14ac:dyDescent="0.15">
      <c r="B2" s="57" t="s">
        <v>25</v>
      </c>
      <c r="C2" s="57"/>
      <c r="D2" s="58" t="str">
        <f>基本情報!F23</f>
        <v>～</v>
      </c>
      <c r="E2" s="58"/>
      <c r="F2" s="58"/>
      <c r="G2" s="58"/>
      <c r="H2" s="58"/>
      <c r="I2" s="58"/>
      <c r="J2" s="3"/>
      <c r="K2" s="4"/>
    </row>
    <row r="3" spans="2:12" ht="9.9499999999999993" customHeight="1" x14ac:dyDescent="0.15"/>
    <row r="4" spans="2:12" ht="20.100000000000001" customHeight="1" x14ac:dyDescent="0.15">
      <c r="B4" s="55" t="s">
        <v>17</v>
      </c>
      <c r="C4" s="55" t="s">
        <v>15</v>
      </c>
      <c r="D4" s="55" t="s">
        <v>16</v>
      </c>
      <c r="E4" s="59" t="s">
        <v>32</v>
      </c>
      <c r="F4" s="55" t="s">
        <v>31</v>
      </c>
      <c r="G4" s="55"/>
      <c r="H4" s="56" t="s">
        <v>42</v>
      </c>
      <c r="I4" s="55" t="s">
        <v>33</v>
      </c>
      <c r="J4" s="56" t="s">
        <v>106</v>
      </c>
      <c r="K4" s="56" t="s">
        <v>107</v>
      </c>
      <c r="L4" s="55" t="s">
        <v>59</v>
      </c>
    </row>
    <row r="5" spans="2:12" ht="20.100000000000001" customHeight="1" x14ac:dyDescent="0.15">
      <c r="B5" s="55"/>
      <c r="C5" s="55"/>
      <c r="D5" s="55"/>
      <c r="E5" s="60"/>
      <c r="F5" s="1" t="s">
        <v>30</v>
      </c>
      <c r="G5" s="1" t="s">
        <v>34</v>
      </c>
      <c r="H5" s="55"/>
      <c r="I5" s="55"/>
      <c r="J5" s="55"/>
      <c r="K5" s="55"/>
      <c r="L5" s="55"/>
    </row>
    <row r="6" spans="2:12" ht="39.75" customHeight="1" x14ac:dyDescent="0.15">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75" customHeight="1" x14ac:dyDescent="0.15">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75" customHeight="1" x14ac:dyDescent="0.15">
      <c r="B8" s="5"/>
      <c r="C8" s="6"/>
      <c r="D8" s="6"/>
      <c r="E8" s="21" t="e">
        <f>VLOOKUP(D8,ポイントレート!$A$2:$B$20,2,FALSE)</f>
        <v>#N/A</v>
      </c>
      <c r="F8" s="7"/>
      <c r="G8" s="7"/>
      <c r="H8" s="6"/>
      <c r="I8" s="19" t="e">
        <f t="shared" si="0"/>
        <v>#N/A</v>
      </c>
      <c r="J8" s="6"/>
      <c r="K8" s="6"/>
      <c r="L8" s="6"/>
    </row>
    <row r="9" spans="2:12" ht="39.75" customHeight="1" x14ac:dyDescent="0.15">
      <c r="B9" s="5"/>
      <c r="C9" s="6"/>
      <c r="D9" s="6"/>
      <c r="E9" s="21" t="e">
        <f>VLOOKUP(D9,ポイントレート!$A$2:$B$20,2,FALSE)</f>
        <v>#N/A</v>
      </c>
      <c r="F9" s="7"/>
      <c r="G9" s="7"/>
      <c r="H9" s="6"/>
      <c r="I9" s="19" t="e">
        <f t="shared" si="0"/>
        <v>#N/A</v>
      </c>
      <c r="J9" s="6"/>
      <c r="K9" s="6"/>
      <c r="L9" s="6"/>
    </row>
    <row r="10" spans="2:12" ht="39.950000000000003" customHeight="1" x14ac:dyDescent="0.15">
      <c r="B10" s="5"/>
      <c r="C10" s="6"/>
      <c r="D10" s="6"/>
      <c r="E10" s="21" t="e">
        <f>VLOOKUP(D10,ポイントレート!$A$2:$B$20,2,FALSE)</f>
        <v>#N/A</v>
      </c>
      <c r="F10" s="7"/>
      <c r="G10" s="7"/>
      <c r="H10" s="6"/>
      <c r="I10" s="19" t="e">
        <f t="shared" si="0"/>
        <v>#N/A</v>
      </c>
      <c r="J10" s="6"/>
      <c r="K10" s="6"/>
      <c r="L10" s="6"/>
    </row>
    <row r="11" spans="2:12" ht="39.950000000000003" customHeight="1" x14ac:dyDescent="0.15">
      <c r="B11" s="5"/>
      <c r="C11" s="6"/>
      <c r="D11" s="6"/>
      <c r="E11" s="21" t="e">
        <f>VLOOKUP(D11,ポイントレート!$A$2:$B$20,2,FALSE)</f>
        <v>#N/A</v>
      </c>
      <c r="F11" s="7"/>
      <c r="G11" s="7"/>
      <c r="H11" s="6"/>
      <c r="I11" s="19" t="e">
        <f t="shared" si="0"/>
        <v>#N/A</v>
      </c>
      <c r="J11" s="6"/>
      <c r="K11" s="6"/>
      <c r="L11" s="6"/>
    </row>
    <row r="12" spans="2:12" ht="39.950000000000003" customHeight="1" x14ac:dyDescent="0.15">
      <c r="B12" s="5"/>
      <c r="C12" s="6"/>
      <c r="D12" s="6"/>
      <c r="E12" s="21" t="e">
        <f>VLOOKUP(D12,ポイントレート!$A$2:$B$20,2,FALSE)</f>
        <v>#N/A</v>
      </c>
      <c r="F12" s="7"/>
      <c r="G12" s="7"/>
      <c r="H12" s="6"/>
      <c r="I12" s="19" t="e">
        <f t="shared" si="0"/>
        <v>#N/A</v>
      </c>
      <c r="J12" s="6"/>
      <c r="K12" s="6"/>
      <c r="L12" s="6"/>
    </row>
    <row r="13" spans="2:12" ht="39.950000000000003" customHeight="1" x14ac:dyDescent="0.15">
      <c r="B13" s="5"/>
      <c r="C13" s="6"/>
      <c r="D13" s="6"/>
      <c r="E13" s="21" t="e">
        <f>VLOOKUP(D13,ポイントレート!$A$2:$B$20,2,FALSE)</f>
        <v>#N/A</v>
      </c>
      <c r="F13" s="7"/>
      <c r="G13" s="7"/>
      <c r="H13" s="6"/>
      <c r="I13" s="19" t="e">
        <f t="shared" si="0"/>
        <v>#N/A</v>
      </c>
      <c r="J13" s="6"/>
      <c r="K13" s="6"/>
      <c r="L13" s="6"/>
    </row>
    <row r="14" spans="2:12" ht="39.950000000000003" customHeight="1" x14ac:dyDescent="0.15">
      <c r="B14" s="5"/>
      <c r="C14" s="6"/>
      <c r="D14" s="6"/>
      <c r="E14" s="21" t="e">
        <f>VLOOKUP(D14,ポイントレート!$A$2:$B$20,2,FALSE)</f>
        <v>#N/A</v>
      </c>
      <c r="F14" s="7"/>
      <c r="G14" s="7"/>
      <c r="H14" s="6"/>
      <c r="I14" s="19" t="e">
        <f t="shared" si="0"/>
        <v>#N/A</v>
      </c>
      <c r="J14" s="6"/>
      <c r="K14" s="6"/>
      <c r="L14" s="6"/>
    </row>
    <row r="15" spans="2:12" ht="39.950000000000003" customHeight="1" x14ac:dyDescent="0.15">
      <c r="B15" s="5"/>
      <c r="C15" s="6"/>
      <c r="D15" s="6"/>
      <c r="E15" s="21" t="e">
        <f>VLOOKUP(D15,ポイントレート!$A$2:$B$20,2,FALSE)</f>
        <v>#N/A</v>
      </c>
      <c r="F15" s="7"/>
      <c r="G15" s="7"/>
      <c r="H15" s="6"/>
      <c r="I15" s="19" t="e">
        <f t="shared" si="0"/>
        <v>#N/A</v>
      </c>
      <c r="J15" s="6"/>
      <c r="K15" s="6"/>
      <c r="L15" s="6"/>
    </row>
    <row r="16" spans="2:12" ht="39.950000000000003" customHeight="1" x14ac:dyDescent="0.15">
      <c r="B16" s="5"/>
      <c r="C16" s="6"/>
      <c r="D16" s="6"/>
      <c r="E16" s="21" t="e">
        <f>VLOOKUP(D16,ポイントレート!$A$2:$B$20,2,FALSE)</f>
        <v>#N/A</v>
      </c>
      <c r="F16" s="7"/>
      <c r="G16" s="7"/>
      <c r="H16" s="6"/>
      <c r="I16" s="19" t="e">
        <f t="shared" si="0"/>
        <v>#N/A</v>
      </c>
      <c r="J16" s="6"/>
      <c r="K16" s="6"/>
      <c r="L16" s="6"/>
    </row>
    <row r="17" spans="2:12" ht="39.950000000000003" customHeight="1" x14ac:dyDescent="0.15">
      <c r="B17" s="5"/>
      <c r="C17" s="6"/>
      <c r="D17" s="6"/>
      <c r="E17" s="21" t="e">
        <f>VLOOKUP(D17,ポイントレート!$A$2:$B$20,2,FALSE)</f>
        <v>#N/A</v>
      </c>
      <c r="F17" s="7"/>
      <c r="G17" s="7"/>
      <c r="H17" s="6"/>
      <c r="I17" s="19" t="e">
        <f t="shared" si="0"/>
        <v>#N/A</v>
      </c>
      <c r="J17" s="6"/>
      <c r="K17" s="6"/>
      <c r="L17" s="6"/>
    </row>
    <row r="18" spans="2:12" ht="39.950000000000003" customHeight="1" x14ac:dyDescent="0.15">
      <c r="B18" s="5"/>
      <c r="C18" s="6"/>
      <c r="D18" s="6"/>
      <c r="E18" s="21" t="e">
        <f>VLOOKUP(D18,ポイントレート!$A$2:$B$20,2,FALSE)</f>
        <v>#N/A</v>
      </c>
      <c r="F18" s="7"/>
      <c r="G18" s="7"/>
      <c r="H18" s="6"/>
      <c r="I18" s="19" t="e">
        <f t="shared" si="0"/>
        <v>#N/A</v>
      </c>
      <c r="J18" s="6"/>
      <c r="K18" s="6"/>
      <c r="L18" s="6"/>
    </row>
    <row r="19" spans="2:12" ht="39.950000000000003" customHeight="1" x14ac:dyDescent="0.15">
      <c r="B19" s="5"/>
      <c r="C19" s="6"/>
      <c r="D19" s="6"/>
      <c r="E19" s="21" t="e">
        <f>VLOOKUP(D19,ポイントレート!$A$2:$B$20,2,FALSE)</f>
        <v>#N/A</v>
      </c>
      <c r="F19" s="7"/>
      <c r="G19" s="7"/>
      <c r="H19" s="6"/>
      <c r="I19" s="19" t="e">
        <f t="shared" si="0"/>
        <v>#N/A</v>
      </c>
      <c r="J19" s="6"/>
      <c r="K19" s="6"/>
      <c r="L19" s="6"/>
    </row>
    <row r="20" spans="2:12" ht="39.950000000000003" customHeight="1" x14ac:dyDescent="0.15">
      <c r="B20" s="5"/>
      <c r="C20" s="6"/>
      <c r="D20" s="6"/>
      <c r="E20" s="21" t="e">
        <f>VLOOKUP(D20,ポイントレート!$A$2:$B$20,2,FALSE)</f>
        <v>#N/A</v>
      </c>
      <c r="F20" s="7"/>
      <c r="G20" s="7"/>
      <c r="H20" s="6"/>
      <c r="I20" s="19" t="e">
        <f t="shared" si="0"/>
        <v>#N/A</v>
      </c>
      <c r="J20" s="6"/>
      <c r="K20" s="6"/>
      <c r="L20" s="6"/>
    </row>
    <row r="21" spans="2:12" ht="39.950000000000003" customHeight="1" x14ac:dyDescent="0.15">
      <c r="B21" s="5"/>
      <c r="C21" s="6"/>
      <c r="D21" s="6"/>
      <c r="E21" s="21" t="e">
        <f>VLOOKUP(D21,ポイントレート!$A$2:$B$20,2,FALSE)</f>
        <v>#N/A</v>
      </c>
      <c r="F21" s="7"/>
      <c r="G21" s="7"/>
      <c r="H21" s="6"/>
      <c r="I21" s="19" t="e">
        <f t="shared" si="0"/>
        <v>#N/A</v>
      </c>
      <c r="J21" s="6"/>
      <c r="K21" s="6"/>
      <c r="L21" s="6"/>
    </row>
    <row r="22" spans="2:12" ht="39.950000000000003" customHeight="1" x14ac:dyDescent="0.15">
      <c r="B22" s="5"/>
      <c r="C22" s="6"/>
      <c r="D22" s="6"/>
      <c r="E22" s="21" t="e">
        <f>VLOOKUP(D22,ポイントレート!$A$2:$B$20,2,FALSE)</f>
        <v>#N/A</v>
      </c>
      <c r="F22" s="7"/>
      <c r="G22" s="7"/>
      <c r="H22" s="6"/>
      <c r="I22" s="19" t="e">
        <f t="shared" si="0"/>
        <v>#N/A</v>
      </c>
      <c r="J22" s="6"/>
      <c r="K22" s="6"/>
      <c r="L22" s="6"/>
    </row>
    <row r="23" spans="2:12" ht="39.950000000000003" customHeight="1" x14ac:dyDescent="0.15">
      <c r="B23" s="5"/>
      <c r="C23" s="6"/>
      <c r="D23" s="6"/>
      <c r="E23" s="21" t="e">
        <f>VLOOKUP(D23,ポイントレート!$A$2:$B$20,2,FALSE)</f>
        <v>#N/A</v>
      </c>
      <c r="F23" s="7"/>
      <c r="G23" s="7"/>
      <c r="H23" s="6"/>
      <c r="I23" s="19" t="e">
        <f t="shared" si="0"/>
        <v>#N/A</v>
      </c>
      <c r="J23" s="6"/>
      <c r="K23" s="6"/>
      <c r="L23" s="6"/>
    </row>
    <row r="24" spans="2:12" ht="39.950000000000003" customHeight="1" x14ac:dyDescent="0.15">
      <c r="B24" s="5"/>
      <c r="C24" s="6"/>
      <c r="D24" s="6"/>
      <c r="E24" s="21" t="e">
        <f>VLOOKUP(D24,ポイントレート!$A$2:$B$20,2,FALSE)</f>
        <v>#N/A</v>
      </c>
      <c r="F24" s="7"/>
      <c r="G24" s="7"/>
      <c r="H24" s="6"/>
      <c r="I24" s="19" t="e">
        <f t="shared" si="0"/>
        <v>#N/A</v>
      </c>
      <c r="J24" s="6"/>
      <c r="K24" s="6"/>
      <c r="L24" s="6"/>
    </row>
    <row r="25" spans="2:12" ht="39.950000000000003" customHeight="1" x14ac:dyDescent="0.15">
      <c r="B25" s="5"/>
      <c r="C25" s="6"/>
      <c r="D25" s="6"/>
      <c r="E25" s="21" t="e">
        <f>VLOOKUP(D25,ポイントレート!$A$2:$B$20,2,FALSE)</f>
        <v>#N/A</v>
      </c>
      <c r="F25" s="7"/>
      <c r="G25" s="7"/>
      <c r="H25" s="6"/>
      <c r="I25" s="19" t="e">
        <f t="shared" si="0"/>
        <v>#N/A</v>
      </c>
      <c r="J25" s="6"/>
      <c r="K25" s="6"/>
      <c r="L25" s="6"/>
    </row>
    <row r="26" spans="2:12" ht="39.950000000000003" customHeight="1" x14ac:dyDescent="0.15">
      <c r="B26" s="5"/>
      <c r="C26" s="6"/>
      <c r="D26" s="6"/>
      <c r="E26" s="21" t="e">
        <f>VLOOKUP(D26,ポイントレート!$A$2:$B$20,2,FALSE)</f>
        <v>#N/A</v>
      </c>
      <c r="F26" s="7"/>
      <c r="G26" s="7"/>
      <c r="H26" s="6"/>
      <c r="I26" s="19" t="e">
        <f t="shared" si="0"/>
        <v>#N/A</v>
      </c>
      <c r="J26" s="6"/>
      <c r="K26" s="6"/>
      <c r="L26" s="6"/>
    </row>
    <row r="27" spans="2:12" ht="39.950000000000003" customHeight="1" x14ac:dyDescent="0.15">
      <c r="B27" s="5"/>
      <c r="C27" s="6"/>
      <c r="D27" s="6"/>
      <c r="E27" s="21" t="e">
        <f>VLOOKUP(D27,ポイントレート!$A$2:$B$20,2,FALSE)</f>
        <v>#N/A</v>
      </c>
      <c r="F27" s="7"/>
      <c r="G27" s="7"/>
      <c r="H27" s="6"/>
      <c r="I27" s="19" t="e">
        <f t="shared" si="0"/>
        <v>#N/A</v>
      </c>
      <c r="J27" s="6"/>
      <c r="K27" s="6"/>
      <c r="L27" s="6"/>
    </row>
    <row r="28" spans="2:12" ht="39.950000000000003" customHeight="1" x14ac:dyDescent="0.15">
      <c r="B28" s="5"/>
      <c r="C28" s="6"/>
      <c r="D28" s="6"/>
      <c r="E28" s="21" t="e">
        <f>VLOOKUP(D28,ポイントレート!$A$2:$B$20,2,FALSE)</f>
        <v>#N/A</v>
      </c>
      <c r="F28" s="7"/>
      <c r="G28" s="7"/>
      <c r="H28" s="6"/>
      <c r="I28" s="19" t="e">
        <f t="shared" si="0"/>
        <v>#N/A</v>
      </c>
      <c r="J28" s="6"/>
      <c r="K28" s="6"/>
      <c r="L28" s="6"/>
    </row>
    <row r="29" spans="2:12" ht="39.950000000000003" customHeight="1" x14ac:dyDescent="0.15">
      <c r="B29" s="5"/>
      <c r="C29" s="6"/>
      <c r="D29" s="6"/>
      <c r="E29" s="21" t="e">
        <f>VLOOKUP(D29,ポイントレート!$A$2:$B$20,2,FALSE)</f>
        <v>#N/A</v>
      </c>
      <c r="F29" s="7"/>
      <c r="G29" s="7"/>
      <c r="H29" s="6"/>
      <c r="I29" s="19" t="e">
        <f t="shared" si="0"/>
        <v>#N/A</v>
      </c>
      <c r="J29" s="6"/>
      <c r="K29" s="6"/>
      <c r="L29" s="6"/>
    </row>
    <row r="30" spans="2:12" ht="39.950000000000003" customHeight="1" x14ac:dyDescent="0.15">
      <c r="B30" s="5"/>
      <c r="C30" s="6"/>
      <c r="D30" s="6"/>
      <c r="E30" s="21" t="e">
        <f>VLOOKUP(D30,ポイントレート!$A$2:$B$20,2,FALSE)</f>
        <v>#N/A</v>
      </c>
      <c r="F30" s="7"/>
      <c r="G30" s="7"/>
      <c r="H30" s="6"/>
      <c r="I30" s="19" t="e">
        <f t="shared" si="0"/>
        <v>#N/A</v>
      </c>
      <c r="J30" s="6"/>
      <c r="K30" s="6"/>
      <c r="L30" s="6"/>
    </row>
    <row r="31" spans="2:12" ht="39.950000000000003" customHeight="1" x14ac:dyDescent="0.15">
      <c r="B31" s="5"/>
      <c r="C31" s="6"/>
      <c r="D31" s="6"/>
      <c r="E31" s="21" t="e">
        <f>VLOOKUP(D31,ポイントレート!$A$2:$B$20,2,FALSE)</f>
        <v>#N/A</v>
      </c>
      <c r="F31" s="7"/>
      <c r="G31" s="7"/>
      <c r="H31" s="6"/>
      <c r="I31" s="19" t="e">
        <f t="shared" si="0"/>
        <v>#N/A</v>
      </c>
      <c r="J31" s="6"/>
      <c r="K31" s="6"/>
      <c r="L31" s="6"/>
    </row>
    <row r="32" spans="2:12" ht="39.950000000000003" customHeight="1" x14ac:dyDescent="0.15">
      <c r="B32" s="5"/>
      <c r="C32" s="6"/>
      <c r="D32" s="6"/>
      <c r="E32" s="21" t="e">
        <f>VLOOKUP(D32,ポイントレート!$A$2:$B$20,2,FALSE)</f>
        <v>#N/A</v>
      </c>
      <c r="F32" s="7"/>
      <c r="G32" s="7"/>
      <c r="H32" s="6"/>
      <c r="I32" s="19" t="e">
        <f t="shared" si="0"/>
        <v>#N/A</v>
      </c>
      <c r="J32" s="6"/>
      <c r="K32" s="6"/>
      <c r="L32" s="6"/>
    </row>
    <row r="33" spans="2:12" ht="39.950000000000003" customHeight="1" x14ac:dyDescent="0.15">
      <c r="B33" s="5"/>
      <c r="C33" s="6"/>
      <c r="D33" s="6"/>
      <c r="E33" s="21" t="e">
        <f>VLOOKUP(D33,ポイントレート!$A$2:$B$20,2,FALSE)</f>
        <v>#N/A</v>
      </c>
      <c r="F33" s="7"/>
      <c r="G33" s="7"/>
      <c r="H33" s="6"/>
      <c r="I33" s="19" t="e">
        <f t="shared" si="0"/>
        <v>#N/A</v>
      </c>
      <c r="J33" s="6"/>
      <c r="K33" s="6"/>
      <c r="L33" s="6"/>
    </row>
    <row r="34" spans="2:12" ht="39.950000000000003" customHeight="1" x14ac:dyDescent="0.15">
      <c r="B34" s="5"/>
      <c r="C34" s="6"/>
      <c r="D34" s="6"/>
      <c r="E34" s="21" t="e">
        <f>VLOOKUP(D34,ポイントレート!$A$2:$B$20,2,FALSE)</f>
        <v>#N/A</v>
      </c>
      <c r="F34" s="7"/>
      <c r="G34" s="7"/>
      <c r="H34" s="6"/>
      <c r="I34" s="19" t="e">
        <f t="shared" si="0"/>
        <v>#N/A</v>
      </c>
      <c r="J34" s="6"/>
      <c r="K34" s="6"/>
      <c r="L34" s="6"/>
    </row>
    <row r="35" spans="2:12" ht="39.950000000000003" customHeight="1" x14ac:dyDescent="0.15">
      <c r="B35" s="5"/>
      <c r="C35" s="6"/>
      <c r="D35" s="6"/>
      <c r="E35" s="21" t="e">
        <f>VLOOKUP(D35,ポイントレート!$A$2:$B$20,2,FALSE)</f>
        <v>#N/A</v>
      </c>
      <c r="F35" s="7"/>
      <c r="G35" s="7"/>
      <c r="H35" s="6"/>
      <c r="I35" s="19" t="e">
        <f t="shared" si="0"/>
        <v>#N/A</v>
      </c>
      <c r="J35" s="6"/>
      <c r="K35" s="6"/>
      <c r="L35" s="6"/>
    </row>
    <row r="36" spans="2:12" ht="39.950000000000003" customHeight="1" x14ac:dyDescent="0.15">
      <c r="B36" s="5"/>
      <c r="C36" s="6"/>
      <c r="D36" s="6"/>
      <c r="E36" s="21" t="e">
        <f>VLOOKUP(D36,ポイントレート!$A$2:$B$20,2,FALSE)</f>
        <v>#N/A</v>
      </c>
      <c r="F36" s="7"/>
      <c r="G36" s="7"/>
      <c r="H36" s="6"/>
      <c r="I36" s="19" t="e">
        <f t="shared" si="0"/>
        <v>#N/A</v>
      </c>
      <c r="J36" s="6"/>
      <c r="K36" s="6"/>
      <c r="L36" s="6"/>
    </row>
    <row r="37" spans="2:12" ht="39.950000000000003" customHeight="1" x14ac:dyDescent="0.15">
      <c r="B37" s="5"/>
      <c r="C37" s="6"/>
      <c r="D37" s="6"/>
      <c r="E37" s="21" t="e">
        <f>VLOOKUP(D37,ポイントレート!$A$2:$B$20,2,FALSE)</f>
        <v>#N/A</v>
      </c>
      <c r="F37" s="7"/>
      <c r="G37" s="7"/>
      <c r="H37" s="6"/>
      <c r="I37" s="19" t="e">
        <f t="shared" si="0"/>
        <v>#N/A</v>
      </c>
      <c r="J37" s="6"/>
      <c r="K37" s="6"/>
      <c r="L37" s="6"/>
    </row>
    <row r="38" spans="2:12" ht="39.950000000000003" customHeight="1" x14ac:dyDescent="0.15">
      <c r="B38" s="5"/>
      <c r="C38" s="6"/>
      <c r="D38" s="6"/>
      <c r="E38" s="21" t="e">
        <f>VLOOKUP(D38,ポイントレート!$A$2:$B$20,2,FALSE)</f>
        <v>#N/A</v>
      </c>
      <c r="F38" s="7"/>
      <c r="G38" s="7"/>
      <c r="H38" s="6"/>
      <c r="I38" s="19" t="e">
        <f t="shared" si="0"/>
        <v>#N/A</v>
      </c>
      <c r="J38" s="6"/>
      <c r="K38" s="6"/>
      <c r="L38" s="6"/>
    </row>
    <row r="39" spans="2:12" ht="39.950000000000003" customHeight="1" x14ac:dyDescent="0.15">
      <c r="B39" s="5"/>
      <c r="C39" s="6"/>
      <c r="D39" s="6"/>
      <c r="E39" s="21" t="e">
        <f>VLOOKUP(D39,ポイントレート!$A$2:$B$20,2,FALSE)</f>
        <v>#N/A</v>
      </c>
      <c r="F39" s="7"/>
      <c r="G39" s="7"/>
      <c r="H39" s="6"/>
      <c r="I39" s="19" t="e">
        <f t="shared" si="0"/>
        <v>#N/A</v>
      </c>
      <c r="J39" s="6"/>
      <c r="K39" s="6"/>
      <c r="L39" s="6"/>
    </row>
    <row r="40" spans="2:12" ht="39.950000000000003" customHeight="1" x14ac:dyDescent="0.15">
      <c r="B40" s="5"/>
      <c r="C40" s="6"/>
      <c r="D40" s="6"/>
      <c r="E40" s="21" t="e">
        <f>VLOOKUP(D40,ポイントレート!$A$2:$B$20,2,FALSE)</f>
        <v>#N/A</v>
      </c>
      <c r="F40" s="7"/>
      <c r="G40" s="7"/>
      <c r="H40" s="6"/>
      <c r="I40" s="19" t="e">
        <f t="shared" si="0"/>
        <v>#N/A</v>
      </c>
      <c r="J40" s="6"/>
      <c r="K40" s="6"/>
      <c r="L40" s="6"/>
    </row>
    <row r="41" spans="2:12" ht="39.950000000000003" customHeight="1" x14ac:dyDescent="0.15">
      <c r="B41" s="5"/>
      <c r="C41" s="6"/>
      <c r="D41" s="6"/>
      <c r="E41" s="21" t="e">
        <f>VLOOKUP(D41,ポイントレート!$A$2:$B$20,2,FALSE)</f>
        <v>#N/A</v>
      </c>
      <c r="F41" s="7"/>
      <c r="G41" s="7"/>
      <c r="H41" s="6"/>
      <c r="I41" s="19" t="e">
        <f t="shared" si="0"/>
        <v>#N/A</v>
      </c>
      <c r="J41" s="6"/>
      <c r="K41" s="6"/>
      <c r="L41" s="6"/>
    </row>
    <row r="42" spans="2:12" ht="39.950000000000003" customHeight="1" x14ac:dyDescent="0.15">
      <c r="B42" s="5"/>
      <c r="C42" s="6"/>
      <c r="D42" s="6"/>
      <c r="E42" s="21" t="e">
        <f>VLOOKUP(D42,ポイントレート!$A$2:$B$20,2,FALSE)</f>
        <v>#N/A</v>
      </c>
      <c r="F42" s="7"/>
      <c r="G42" s="7"/>
      <c r="H42" s="6"/>
      <c r="I42" s="19" t="e">
        <f t="shared" si="0"/>
        <v>#N/A</v>
      </c>
      <c r="J42" s="6"/>
      <c r="K42" s="6"/>
      <c r="L42" s="6"/>
    </row>
    <row r="43" spans="2:12" ht="39.950000000000003" customHeight="1" x14ac:dyDescent="0.15">
      <c r="B43" s="5"/>
      <c r="C43" s="6"/>
      <c r="D43" s="6"/>
      <c r="E43" s="21" t="e">
        <f>VLOOKUP(D43,ポイントレート!$A$2:$B$20,2,FALSE)</f>
        <v>#N/A</v>
      </c>
      <c r="F43" s="7"/>
      <c r="G43" s="7"/>
      <c r="H43" s="6"/>
      <c r="I43" s="19" t="e">
        <f t="shared" si="0"/>
        <v>#N/A</v>
      </c>
      <c r="J43" s="6"/>
      <c r="K43" s="6"/>
      <c r="L43" s="6"/>
    </row>
    <row r="44" spans="2:12" ht="39.950000000000003" customHeight="1" x14ac:dyDescent="0.15">
      <c r="B44" s="5"/>
      <c r="C44" s="6"/>
      <c r="D44" s="6"/>
      <c r="E44" s="21" t="e">
        <f>VLOOKUP(D44,ポイントレート!$A$2:$B$20,2,FALSE)</f>
        <v>#N/A</v>
      </c>
      <c r="F44" s="7"/>
      <c r="G44" s="7"/>
      <c r="H44" s="6"/>
      <c r="I44" s="19" t="e">
        <f t="shared" si="0"/>
        <v>#N/A</v>
      </c>
      <c r="J44" s="6"/>
      <c r="K44" s="6"/>
      <c r="L44" s="6"/>
    </row>
    <row r="45" spans="2:12" ht="39.950000000000003" customHeight="1" x14ac:dyDescent="0.15">
      <c r="B45" s="5"/>
      <c r="C45" s="6"/>
      <c r="D45" s="6"/>
      <c r="E45" s="21" t="e">
        <f>VLOOKUP(D45,ポイントレート!$A$2:$B$20,2,FALSE)</f>
        <v>#N/A</v>
      </c>
      <c r="F45" s="7"/>
      <c r="G45" s="7"/>
      <c r="H45" s="6"/>
      <c r="I45" s="19" t="e">
        <f t="shared" si="0"/>
        <v>#N/A</v>
      </c>
      <c r="J45" s="6"/>
      <c r="K45" s="6"/>
      <c r="L45" s="6"/>
    </row>
    <row r="46" spans="2:12" ht="39.950000000000003" customHeight="1" x14ac:dyDescent="0.15">
      <c r="B46" s="5"/>
      <c r="C46" s="6"/>
      <c r="D46" s="6"/>
      <c r="E46" s="21" t="e">
        <f>VLOOKUP(D46,ポイントレート!$A$2:$B$20,2,FALSE)</f>
        <v>#N/A</v>
      </c>
      <c r="F46" s="7"/>
      <c r="G46" s="7"/>
      <c r="H46" s="6"/>
      <c r="I46" s="19" t="e">
        <f t="shared" si="0"/>
        <v>#N/A</v>
      </c>
      <c r="J46" s="6"/>
      <c r="K46" s="6"/>
      <c r="L46" s="6"/>
    </row>
    <row r="47" spans="2:12" ht="39.950000000000003" customHeight="1" x14ac:dyDescent="0.15">
      <c r="B47" s="5"/>
      <c r="C47" s="6"/>
      <c r="D47" s="6"/>
      <c r="E47" s="21" t="e">
        <f>VLOOKUP(D47,ポイントレート!$A$2:$B$20,2,FALSE)</f>
        <v>#N/A</v>
      </c>
      <c r="F47" s="7"/>
      <c r="G47" s="7"/>
      <c r="H47" s="6"/>
      <c r="I47" s="19" t="e">
        <f t="shared" si="0"/>
        <v>#N/A</v>
      </c>
      <c r="J47" s="6"/>
      <c r="K47" s="6"/>
      <c r="L47" s="6"/>
    </row>
    <row r="48" spans="2:12" ht="39.950000000000003" customHeight="1" x14ac:dyDescent="0.15">
      <c r="B48" s="5"/>
      <c r="C48" s="6"/>
      <c r="D48" s="6"/>
      <c r="E48" s="21" t="e">
        <f>VLOOKUP(D48,ポイントレート!$A$2:$B$20,2,FALSE)</f>
        <v>#N/A</v>
      </c>
      <c r="F48" s="7"/>
      <c r="G48" s="7"/>
      <c r="H48" s="6"/>
      <c r="I48" s="19" t="e">
        <f t="shared" si="0"/>
        <v>#N/A</v>
      </c>
      <c r="J48" s="6"/>
      <c r="K48" s="6"/>
      <c r="L48" s="6"/>
    </row>
    <row r="49" spans="2:12" ht="39.950000000000003" customHeight="1" x14ac:dyDescent="0.15">
      <c r="B49" s="5"/>
      <c r="C49" s="6"/>
      <c r="D49" s="6"/>
      <c r="E49" s="21" t="e">
        <f>VLOOKUP(D49,ポイントレート!$A$2:$B$20,2,FALSE)</f>
        <v>#N/A</v>
      </c>
      <c r="F49" s="7"/>
      <c r="G49" s="7"/>
      <c r="H49" s="6"/>
      <c r="I49" s="19" t="e">
        <f t="shared" si="0"/>
        <v>#N/A</v>
      </c>
      <c r="J49" s="6"/>
      <c r="K49" s="6"/>
      <c r="L49" s="6"/>
    </row>
    <row r="50" spans="2:12" ht="39.950000000000003" customHeight="1" x14ac:dyDescent="0.15">
      <c r="B50" s="5"/>
      <c r="C50" s="6"/>
      <c r="D50" s="6"/>
      <c r="E50" s="21" t="e">
        <f>VLOOKUP(D50,ポイントレート!$A$2:$B$20,2,FALSE)</f>
        <v>#N/A</v>
      </c>
      <c r="F50" s="7"/>
      <c r="G50" s="7"/>
      <c r="H50" s="6"/>
      <c r="I50" s="19" t="e">
        <f t="shared" si="0"/>
        <v>#N/A</v>
      </c>
      <c r="J50" s="6"/>
      <c r="K50" s="6"/>
      <c r="L50" s="6"/>
    </row>
    <row r="51" spans="2:12" ht="39.950000000000003" customHeight="1" x14ac:dyDescent="0.15">
      <c r="B51" s="5"/>
      <c r="C51" s="6"/>
      <c r="D51" s="6"/>
      <c r="E51" s="21" t="e">
        <f>VLOOKUP(D51,ポイントレート!$A$2:$B$20,2,FALSE)</f>
        <v>#N/A</v>
      </c>
      <c r="F51" s="7"/>
      <c r="G51" s="7"/>
      <c r="H51" s="6"/>
      <c r="I51" s="19" t="e">
        <f t="shared" si="0"/>
        <v>#N/A</v>
      </c>
      <c r="J51" s="6"/>
      <c r="K51" s="6"/>
      <c r="L51" s="6"/>
    </row>
    <row r="52" spans="2:12" ht="39.950000000000003" customHeight="1" x14ac:dyDescent="0.15">
      <c r="B52" s="5"/>
      <c r="C52" s="6"/>
      <c r="D52" s="6"/>
      <c r="E52" s="21" t="e">
        <f>VLOOKUP(D52,ポイントレート!$A$2:$B$20,2,FALSE)</f>
        <v>#N/A</v>
      </c>
      <c r="F52" s="7"/>
      <c r="G52" s="7"/>
      <c r="H52" s="6"/>
      <c r="I52" s="19" t="e">
        <f t="shared" si="0"/>
        <v>#N/A</v>
      </c>
      <c r="J52" s="6"/>
      <c r="K52" s="6"/>
      <c r="L52" s="6"/>
    </row>
    <row r="53" spans="2:12" ht="39.950000000000003" customHeight="1" x14ac:dyDescent="0.15">
      <c r="B53" s="5"/>
      <c r="C53" s="6"/>
      <c r="D53" s="6"/>
      <c r="E53" s="21" t="e">
        <f>VLOOKUP(D53,ポイントレート!$A$2:$B$20,2,FALSE)</f>
        <v>#N/A</v>
      </c>
      <c r="F53" s="7"/>
      <c r="G53" s="7"/>
      <c r="H53" s="6"/>
      <c r="I53" s="19" t="e">
        <f t="shared" si="0"/>
        <v>#N/A</v>
      </c>
      <c r="J53" s="6"/>
      <c r="K53" s="6"/>
      <c r="L53" s="6"/>
    </row>
    <row r="54" spans="2:12" ht="39.950000000000003" customHeight="1" x14ac:dyDescent="0.15">
      <c r="B54" s="5"/>
      <c r="C54" s="6"/>
      <c r="D54" s="6"/>
      <c r="E54" s="21" t="e">
        <f>VLOOKUP(D54,ポイントレート!$A$2:$B$20,2,FALSE)</f>
        <v>#N/A</v>
      </c>
      <c r="F54" s="7"/>
      <c r="G54" s="7"/>
      <c r="H54" s="6"/>
      <c r="I54" s="19" t="e">
        <f t="shared" si="0"/>
        <v>#N/A</v>
      </c>
      <c r="J54" s="6"/>
      <c r="K54" s="6"/>
      <c r="L54" s="6"/>
    </row>
    <row r="55" spans="2:12" ht="39.950000000000003" customHeight="1" x14ac:dyDescent="0.15">
      <c r="B55" s="5"/>
      <c r="C55" s="6"/>
      <c r="D55" s="6"/>
      <c r="E55" s="21" t="e">
        <f>VLOOKUP(D55,ポイントレート!$A$2:$B$20,2,FALSE)</f>
        <v>#N/A</v>
      </c>
      <c r="F55" s="7"/>
      <c r="G55" s="7"/>
      <c r="H55" s="6"/>
      <c r="I55" s="19" t="e">
        <f t="shared" si="0"/>
        <v>#N/A</v>
      </c>
      <c r="J55" s="6"/>
      <c r="K55" s="6"/>
      <c r="L55" s="6"/>
    </row>
  </sheetData>
  <sheetProtection algorithmName="SHA-512" hashValue="+hre6onxyFQrnqTq1mR7HpmlPzS1uYaRFCUiWVrJ+cvGJ9iqOYoZ0tEBiWTvEllJwo3pX2oayH1RT3QKPuhbnQ==" saltValue="UzPvklJAELKwGdNQil7uBQ=="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2" priority="2" stopIfTrue="1">
      <formula>ISERROR(I6)</formula>
    </cfRule>
  </conditionalFormatting>
  <dataValidations count="2">
    <dataValidation type="list" allowBlank="1" showInputMessage="1" showErrorMessage="1" sqref="C6:D55" xr:uid="{00000000-0002-0000-0100-000000000000}">
      <formula1>INDIRECT(B6)</formula1>
    </dataValidation>
    <dataValidation type="list" allowBlank="1" showInputMessage="1" showErrorMessage="1" sqref="B6:B55" xr:uid="{00000000-0002-0000-0100-000001000000}">
      <formula1>活動分野</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B1:L55"/>
  <sheetViews>
    <sheetView zoomScaleNormal="100" workbookViewId="0">
      <pane ySplit="5" topLeftCell="A6" activePane="bottomLeft" state="frozen"/>
      <selection activeCell="D2" sqref="D2:H2"/>
      <selection pane="bottomLeft" activeCell="B6" sqref="B6"/>
    </sheetView>
  </sheetViews>
  <sheetFormatPr defaultRowHeight="13.5" x14ac:dyDescent="0.15"/>
  <cols>
    <col min="1" max="1" width="1.625" customWidth="1"/>
    <col min="2" max="2" width="10.625" customWidth="1"/>
    <col min="3" max="3" width="15.625" customWidth="1"/>
    <col min="4" max="4" width="25.625" customWidth="1"/>
    <col min="5" max="5" width="8.625" hidden="1" customWidth="1"/>
    <col min="6" max="7" width="12.75" customWidth="1"/>
    <col min="8" max="9" width="8.625" customWidth="1"/>
    <col min="10" max="10" width="42.625" customWidth="1"/>
    <col min="11" max="11" width="50.625" customWidth="1"/>
  </cols>
  <sheetData>
    <row r="1" spans="2:12" ht="9.9499999999999993" customHeight="1" x14ac:dyDescent="0.15"/>
    <row r="2" spans="2:12" ht="15" customHeight="1" x14ac:dyDescent="0.15">
      <c r="B2" s="57" t="s">
        <v>27</v>
      </c>
      <c r="C2" s="57"/>
      <c r="D2" s="58" t="str">
        <f>基本情報!F24</f>
        <v>～</v>
      </c>
      <c r="E2" s="58"/>
      <c r="F2" s="58"/>
      <c r="G2" s="58"/>
      <c r="H2" s="58"/>
      <c r="I2" s="58"/>
      <c r="J2" s="3"/>
      <c r="K2" s="4"/>
    </row>
    <row r="3" spans="2:12" ht="9.9499999999999993" customHeight="1" x14ac:dyDescent="0.15"/>
    <row r="4" spans="2:12" ht="20.100000000000001" customHeight="1" x14ac:dyDescent="0.15">
      <c r="B4" s="55" t="s">
        <v>17</v>
      </c>
      <c r="C4" s="55" t="s">
        <v>15</v>
      </c>
      <c r="D4" s="59" t="s">
        <v>16</v>
      </c>
      <c r="E4" s="59" t="s">
        <v>32</v>
      </c>
      <c r="F4" s="61" t="s">
        <v>31</v>
      </c>
      <c r="G4" s="62"/>
      <c r="H4" s="63" t="s">
        <v>42</v>
      </c>
      <c r="I4" s="59" t="s">
        <v>33</v>
      </c>
      <c r="J4" s="56" t="s">
        <v>106</v>
      </c>
      <c r="K4" s="56" t="s">
        <v>107</v>
      </c>
      <c r="L4" s="55" t="s">
        <v>59</v>
      </c>
    </row>
    <row r="5" spans="2:12" ht="20.100000000000001" customHeight="1" x14ac:dyDescent="0.15">
      <c r="B5" s="55"/>
      <c r="C5" s="55"/>
      <c r="D5" s="60"/>
      <c r="E5" s="60"/>
      <c r="F5" s="1" t="s">
        <v>30</v>
      </c>
      <c r="G5" s="1" t="s">
        <v>34</v>
      </c>
      <c r="H5" s="64"/>
      <c r="I5" s="60"/>
      <c r="J5" s="55"/>
      <c r="K5" s="55"/>
      <c r="L5" s="55"/>
    </row>
    <row r="6" spans="2:12" ht="39.950000000000003" customHeight="1" x14ac:dyDescent="0.15">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950000000000003" customHeight="1" x14ac:dyDescent="0.15">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950000000000003" customHeight="1" x14ac:dyDescent="0.15">
      <c r="B8" s="5"/>
      <c r="C8" s="6"/>
      <c r="D8" s="6"/>
      <c r="E8" s="21" t="e">
        <f>VLOOKUP(D8,ポイントレート!$A$2:$B$20,2,FALSE)</f>
        <v>#N/A</v>
      </c>
      <c r="F8" s="7"/>
      <c r="G8" s="7"/>
      <c r="H8" s="6"/>
      <c r="I8" s="19" t="e">
        <f t="shared" si="0"/>
        <v>#N/A</v>
      </c>
      <c r="J8" s="6"/>
      <c r="K8" s="6"/>
      <c r="L8" s="6"/>
    </row>
    <row r="9" spans="2:12" ht="39.950000000000003" customHeight="1" x14ac:dyDescent="0.15">
      <c r="B9" s="5"/>
      <c r="C9" s="6"/>
      <c r="D9" s="6"/>
      <c r="E9" s="21" t="e">
        <f>VLOOKUP(D9,ポイントレート!$A$2:$B$20,2,FALSE)</f>
        <v>#N/A</v>
      </c>
      <c r="F9" s="7"/>
      <c r="G9" s="7"/>
      <c r="H9" s="6"/>
      <c r="I9" s="19" t="e">
        <f t="shared" si="0"/>
        <v>#N/A</v>
      </c>
      <c r="J9" s="6"/>
      <c r="K9" s="6"/>
      <c r="L9" s="6"/>
    </row>
    <row r="10" spans="2:12" ht="39.950000000000003" customHeight="1" x14ac:dyDescent="0.15">
      <c r="B10" s="5"/>
      <c r="C10" s="6"/>
      <c r="D10" s="6"/>
      <c r="E10" s="21" t="e">
        <f>VLOOKUP(D10,ポイントレート!$A$2:$B$20,2,FALSE)</f>
        <v>#N/A</v>
      </c>
      <c r="F10" s="7"/>
      <c r="G10" s="7"/>
      <c r="H10" s="6"/>
      <c r="I10" s="19" t="e">
        <f t="shared" si="0"/>
        <v>#N/A</v>
      </c>
      <c r="J10" s="6"/>
      <c r="K10" s="6"/>
      <c r="L10" s="6"/>
    </row>
    <row r="11" spans="2:12" ht="39.950000000000003" customHeight="1" x14ac:dyDescent="0.15">
      <c r="B11" s="5"/>
      <c r="C11" s="6"/>
      <c r="D11" s="6"/>
      <c r="E11" s="21" t="e">
        <f>VLOOKUP(D11,ポイントレート!$A$2:$B$20,2,FALSE)</f>
        <v>#N/A</v>
      </c>
      <c r="F11" s="7"/>
      <c r="G11" s="7"/>
      <c r="H11" s="6"/>
      <c r="I11" s="19" t="e">
        <f t="shared" si="0"/>
        <v>#N/A</v>
      </c>
      <c r="J11" s="6"/>
      <c r="K11" s="6"/>
      <c r="L11" s="6"/>
    </row>
    <row r="12" spans="2:12" ht="39.950000000000003" customHeight="1" x14ac:dyDescent="0.15">
      <c r="B12" s="5"/>
      <c r="C12" s="6"/>
      <c r="D12" s="6"/>
      <c r="E12" s="21" t="e">
        <f>VLOOKUP(D12,ポイントレート!$A$2:$B$20,2,FALSE)</f>
        <v>#N/A</v>
      </c>
      <c r="F12" s="7"/>
      <c r="G12" s="7"/>
      <c r="H12" s="6"/>
      <c r="I12" s="19" t="e">
        <f t="shared" si="0"/>
        <v>#N/A</v>
      </c>
      <c r="J12" s="6"/>
      <c r="K12" s="6"/>
      <c r="L12" s="6"/>
    </row>
    <row r="13" spans="2:12" ht="39.950000000000003" customHeight="1" x14ac:dyDescent="0.15">
      <c r="B13" s="5"/>
      <c r="C13" s="6"/>
      <c r="D13" s="6"/>
      <c r="E13" s="21" t="e">
        <f>VLOOKUP(D13,ポイントレート!$A$2:$B$20,2,FALSE)</f>
        <v>#N/A</v>
      </c>
      <c r="F13" s="7"/>
      <c r="G13" s="7"/>
      <c r="H13" s="6"/>
      <c r="I13" s="19" t="e">
        <f t="shared" si="0"/>
        <v>#N/A</v>
      </c>
      <c r="J13" s="6"/>
      <c r="K13" s="6"/>
      <c r="L13" s="6"/>
    </row>
    <row r="14" spans="2:12" ht="39.950000000000003" customHeight="1" x14ac:dyDescent="0.15">
      <c r="B14" s="5"/>
      <c r="C14" s="6"/>
      <c r="D14" s="6"/>
      <c r="E14" s="21" t="e">
        <f>VLOOKUP(D14,ポイントレート!$A$2:$B$20,2,FALSE)</f>
        <v>#N/A</v>
      </c>
      <c r="F14" s="7"/>
      <c r="G14" s="7"/>
      <c r="H14" s="6"/>
      <c r="I14" s="19" t="e">
        <f t="shared" si="0"/>
        <v>#N/A</v>
      </c>
      <c r="J14" s="6"/>
      <c r="K14" s="6"/>
      <c r="L14" s="6"/>
    </row>
    <row r="15" spans="2:12" ht="39.950000000000003" customHeight="1" x14ac:dyDescent="0.15">
      <c r="B15" s="5"/>
      <c r="C15" s="6"/>
      <c r="D15" s="6"/>
      <c r="E15" s="21" t="e">
        <f>VLOOKUP(D15,ポイントレート!$A$2:$B$20,2,FALSE)</f>
        <v>#N/A</v>
      </c>
      <c r="F15" s="7"/>
      <c r="G15" s="7"/>
      <c r="H15" s="6"/>
      <c r="I15" s="19" t="e">
        <f t="shared" si="0"/>
        <v>#N/A</v>
      </c>
      <c r="J15" s="6"/>
      <c r="K15" s="6"/>
      <c r="L15" s="6"/>
    </row>
    <row r="16" spans="2:12" ht="39.950000000000003" customHeight="1" x14ac:dyDescent="0.15">
      <c r="B16" s="5"/>
      <c r="C16" s="6"/>
      <c r="D16" s="6"/>
      <c r="E16" s="21" t="e">
        <f>VLOOKUP(D16,ポイントレート!$A$2:$B$20,2,FALSE)</f>
        <v>#N/A</v>
      </c>
      <c r="F16" s="7"/>
      <c r="G16" s="7"/>
      <c r="H16" s="6"/>
      <c r="I16" s="19" t="e">
        <f t="shared" si="0"/>
        <v>#N/A</v>
      </c>
      <c r="J16" s="6"/>
      <c r="K16" s="6"/>
      <c r="L16" s="6"/>
    </row>
    <row r="17" spans="2:12" ht="39.950000000000003" customHeight="1" x14ac:dyDescent="0.15">
      <c r="B17" s="5"/>
      <c r="C17" s="6"/>
      <c r="D17" s="6"/>
      <c r="E17" s="21" t="e">
        <f>VLOOKUP(D17,ポイントレート!$A$2:$B$20,2,FALSE)</f>
        <v>#N/A</v>
      </c>
      <c r="F17" s="7"/>
      <c r="G17" s="7"/>
      <c r="H17" s="6"/>
      <c r="I17" s="19" t="e">
        <f t="shared" si="0"/>
        <v>#N/A</v>
      </c>
      <c r="J17" s="6"/>
      <c r="K17" s="6"/>
      <c r="L17" s="6"/>
    </row>
    <row r="18" spans="2:12" ht="39.950000000000003" customHeight="1" x14ac:dyDescent="0.15">
      <c r="B18" s="5"/>
      <c r="C18" s="6"/>
      <c r="D18" s="6"/>
      <c r="E18" s="21" t="e">
        <f>VLOOKUP(D18,ポイントレート!$A$2:$B$20,2,FALSE)</f>
        <v>#N/A</v>
      </c>
      <c r="F18" s="7"/>
      <c r="G18" s="7"/>
      <c r="H18" s="6"/>
      <c r="I18" s="19" t="e">
        <f t="shared" si="0"/>
        <v>#N/A</v>
      </c>
      <c r="J18" s="6"/>
      <c r="K18" s="6"/>
      <c r="L18" s="6"/>
    </row>
    <row r="19" spans="2:12" ht="39.950000000000003" customHeight="1" x14ac:dyDescent="0.15">
      <c r="B19" s="5"/>
      <c r="C19" s="6"/>
      <c r="D19" s="6"/>
      <c r="E19" s="21" t="e">
        <f>VLOOKUP(D19,ポイントレート!$A$2:$B$20,2,FALSE)</f>
        <v>#N/A</v>
      </c>
      <c r="F19" s="7"/>
      <c r="G19" s="7"/>
      <c r="H19" s="6"/>
      <c r="I19" s="19" t="e">
        <f t="shared" si="0"/>
        <v>#N/A</v>
      </c>
      <c r="J19" s="6"/>
      <c r="K19" s="6"/>
      <c r="L19" s="6"/>
    </row>
    <row r="20" spans="2:12" ht="39.950000000000003" customHeight="1" x14ac:dyDescent="0.15">
      <c r="B20" s="5"/>
      <c r="C20" s="6"/>
      <c r="D20" s="6"/>
      <c r="E20" s="21" t="e">
        <f>VLOOKUP(D20,ポイントレート!$A$2:$B$20,2,FALSE)</f>
        <v>#N/A</v>
      </c>
      <c r="F20" s="7"/>
      <c r="G20" s="7"/>
      <c r="H20" s="6"/>
      <c r="I20" s="19" t="e">
        <f t="shared" si="0"/>
        <v>#N/A</v>
      </c>
      <c r="J20" s="6"/>
      <c r="K20" s="6"/>
      <c r="L20" s="6"/>
    </row>
    <row r="21" spans="2:12" ht="39.950000000000003" customHeight="1" x14ac:dyDescent="0.15">
      <c r="B21" s="5"/>
      <c r="C21" s="6"/>
      <c r="D21" s="6"/>
      <c r="E21" s="21" t="e">
        <f>VLOOKUP(D21,ポイントレート!$A$2:$B$20,2,FALSE)</f>
        <v>#N/A</v>
      </c>
      <c r="F21" s="7"/>
      <c r="G21" s="7"/>
      <c r="H21" s="6"/>
      <c r="I21" s="19" t="e">
        <f t="shared" si="0"/>
        <v>#N/A</v>
      </c>
      <c r="J21" s="6"/>
      <c r="K21" s="6"/>
      <c r="L21" s="6"/>
    </row>
    <row r="22" spans="2:12" ht="39.950000000000003" customHeight="1" x14ac:dyDescent="0.15">
      <c r="B22" s="5"/>
      <c r="C22" s="6"/>
      <c r="D22" s="6"/>
      <c r="E22" s="21" t="e">
        <f>VLOOKUP(D22,ポイントレート!$A$2:$B$20,2,FALSE)</f>
        <v>#N/A</v>
      </c>
      <c r="F22" s="7"/>
      <c r="G22" s="7"/>
      <c r="H22" s="6"/>
      <c r="I22" s="19" t="e">
        <f t="shared" si="0"/>
        <v>#N/A</v>
      </c>
      <c r="J22" s="6"/>
      <c r="K22" s="6"/>
      <c r="L22" s="6"/>
    </row>
    <row r="23" spans="2:12" ht="39.950000000000003" customHeight="1" x14ac:dyDescent="0.15">
      <c r="B23" s="5"/>
      <c r="C23" s="6"/>
      <c r="D23" s="6"/>
      <c r="E23" s="21" t="e">
        <f>VLOOKUP(D23,ポイントレート!$A$2:$B$20,2,FALSE)</f>
        <v>#N/A</v>
      </c>
      <c r="F23" s="7"/>
      <c r="G23" s="7"/>
      <c r="H23" s="6"/>
      <c r="I23" s="19" t="e">
        <f t="shared" si="0"/>
        <v>#N/A</v>
      </c>
      <c r="J23" s="6"/>
      <c r="K23" s="6"/>
      <c r="L23" s="6"/>
    </row>
    <row r="24" spans="2:12" ht="39.950000000000003" customHeight="1" x14ac:dyDescent="0.15">
      <c r="B24" s="5"/>
      <c r="C24" s="6"/>
      <c r="D24" s="6"/>
      <c r="E24" s="21" t="e">
        <f>VLOOKUP(D24,ポイントレート!$A$2:$B$20,2,FALSE)</f>
        <v>#N/A</v>
      </c>
      <c r="F24" s="7"/>
      <c r="G24" s="7"/>
      <c r="H24" s="6"/>
      <c r="I24" s="19" t="e">
        <f t="shared" si="0"/>
        <v>#N/A</v>
      </c>
      <c r="J24" s="6"/>
      <c r="K24" s="6"/>
      <c r="L24" s="6"/>
    </row>
    <row r="25" spans="2:12" ht="39.950000000000003" customHeight="1" x14ac:dyDescent="0.15">
      <c r="B25" s="5"/>
      <c r="C25" s="6"/>
      <c r="D25" s="6"/>
      <c r="E25" s="21" t="e">
        <f>VLOOKUP(D25,ポイントレート!$A$2:$B$20,2,FALSE)</f>
        <v>#N/A</v>
      </c>
      <c r="F25" s="7"/>
      <c r="G25" s="7"/>
      <c r="H25" s="6"/>
      <c r="I25" s="19" t="e">
        <f t="shared" si="0"/>
        <v>#N/A</v>
      </c>
      <c r="J25" s="6"/>
      <c r="K25" s="6"/>
      <c r="L25" s="6"/>
    </row>
    <row r="26" spans="2:12" ht="39.950000000000003" customHeight="1" x14ac:dyDescent="0.15">
      <c r="B26" s="5"/>
      <c r="C26" s="6"/>
      <c r="D26" s="6"/>
      <c r="E26" s="21" t="e">
        <f>VLOOKUP(D26,ポイントレート!$A$2:$B$20,2,FALSE)</f>
        <v>#N/A</v>
      </c>
      <c r="F26" s="7"/>
      <c r="G26" s="7"/>
      <c r="H26" s="6"/>
      <c r="I26" s="19" t="e">
        <f t="shared" si="0"/>
        <v>#N/A</v>
      </c>
      <c r="J26" s="6"/>
      <c r="K26" s="6"/>
      <c r="L26" s="6"/>
    </row>
    <row r="27" spans="2:12" ht="39.950000000000003" customHeight="1" x14ac:dyDescent="0.15">
      <c r="B27" s="5"/>
      <c r="C27" s="6"/>
      <c r="D27" s="6"/>
      <c r="E27" s="21" t="e">
        <f>VLOOKUP(D27,ポイントレート!$A$2:$B$20,2,FALSE)</f>
        <v>#N/A</v>
      </c>
      <c r="F27" s="7"/>
      <c r="G27" s="7"/>
      <c r="H27" s="6"/>
      <c r="I27" s="19" t="e">
        <f t="shared" si="0"/>
        <v>#N/A</v>
      </c>
      <c r="J27" s="6"/>
      <c r="K27" s="6"/>
      <c r="L27" s="6"/>
    </row>
    <row r="28" spans="2:12" ht="39.950000000000003" customHeight="1" x14ac:dyDescent="0.15">
      <c r="B28" s="5"/>
      <c r="C28" s="6"/>
      <c r="D28" s="6"/>
      <c r="E28" s="21" t="e">
        <f>VLOOKUP(D28,ポイントレート!$A$2:$B$20,2,FALSE)</f>
        <v>#N/A</v>
      </c>
      <c r="F28" s="7"/>
      <c r="G28" s="7"/>
      <c r="H28" s="6"/>
      <c r="I28" s="19" t="e">
        <f t="shared" si="0"/>
        <v>#N/A</v>
      </c>
      <c r="J28" s="6"/>
      <c r="K28" s="6"/>
      <c r="L28" s="6"/>
    </row>
    <row r="29" spans="2:12" ht="39.950000000000003" customHeight="1" x14ac:dyDescent="0.15">
      <c r="B29" s="5"/>
      <c r="C29" s="6"/>
      <c r="D29" s="6"/>
      <c r="E29" s="21" t="e">
        <f>VLOOKUP(D29,ポイントレート!$A$2:$B$20,2,FALSE)</f>
        <v>#N/A</v>
      </c>
      <c r="F29" s="7"/>
      <c r="G29" s="7"/>
      <c r="H29" s="6"/>
      <c r="I29" s="19" t="e">
        <f t="shared" si="0"/>
        <v>#N/A</v>
      </c>
      <c r="J29" s="6"/>
      <c r="K29" s="6"/>
      <c r="L29" s="6"/>
    </row>
    <row r="30" spans="2:12" ht="39.950000000000003" customHeight="1" x14ac:dyDescent="0.15">
      <c r="B30" s="5"/>
      <c r="C30" s="6"/>
      <c r="D30" s="6"/>
      <c r="E30" s="21" t="e">
        <f>VLOOKUP(D30,ポイントレート!$A$2:$B$20,2,FALSE)</f>
        <v>#N/A</v>
      </c>
      <c r="F30" s="7"/>
      <c r="G30" s="7"/>
      <c r="H30" s="6"/>
      <c r="I30" s="19" t="e">
        <f t="shared" si="0"/>
        <v>#N/A</v>
      </c>
      <c r="J30" s="6"/>
      <c r="K30" s="6"/>
      <c r="L30" s="6"/>
    </row>
    <row r="31" spans="2:12" ht="39.950000000000003" customHeight="1" x14ac:dyDescent="0.15">
      <c r="B31" s="5"/>
      <c r="C31" s="6"/>
      <c r="D31" s="6"/>
      <c r="E31" s="21" t="e">
        <f>VLOOKUP(D31,ポイントレート!$A$2:$B$20,2,FALSE)</f>
        <v>#N/A</v>
      </c>
      <c r="F31" s="7"/>
      <c r="G31" s="7"/>
      <c r="H31" s="6"/>
      <c r="I31" s="19" t="e">
        <f t="shared" si="0"/>
        <v>#N/A</v>
      </c>
      <c r="J31" s="6"/>
      <c r="K31" s="6"/>
      <c r="L31" s="6"/>
    </row>
    <row r="32" spans="2:12" ht="39.950000000000003" customHeight="1" x14ac:dyDescent="0.15">
      <c r="B32" s="5"/>
      <c r="C32" s="6"/>
      <c r="D32" s="6"/>
      <c r="E32" s="21" t="e">
        <f>VLOOKUP(D32,ポイントレート!$A$2:$B$20,2,FALSE)</f>
        <v>#N/A</v>
      </c>
      <c r="F32" s="7"/>
      <c r="G32" s="7"/>
      <c r="H32" s="6"/>
      <c r="I32" s="19" t="e">
        <f t="shared" si="0"/>
        <v>#N/A</v>
      </c>
      <c r="J32" s="6"/>
      <c r="K32" s="6"/>
      <c r="L32" s="6"/>
    </row>
    <row r="33" spans="2:12" ht="39.950000000000003" customHeight="1" x14ac:dyDescent="0.15">
      <c r="B33" s="5"/>
      <c r="C33" s="6"/>
      <c r="D33" s="6"/>
      <c r="E33" s="21" t="e">
        <f>VLOOKUP(D33,ポイントレート!$A$2:$B$20,2,FALSE)</f>
        <v>#N/A</v>
      </c>
      <c r="F33" s="7"/>
      <c r="G33" s="7"/>
      <c r="H33" s="6"/>
      <c r="I33" s="19" t="e">
        <f t="shared" si="0"/>
        <v>#N/A</v>
      </c>
      <c r="J33" s="6"/>
      <c r="K33" s="6"/>
      <c r="L33" s="6"/>
    </row>
    <row r="34" spans="2:12" ht="39.950000000000003" customHeight="1" x14ac:dyDescent="0.15">
      <c r="B34" s="5"/>
      <c r="C34" s="6"/>
      <c r="D34" s="6"/>
      <c r="E34" s="21" t="e">
        <f>VLOOKUP(D34,ポイントレート!$A$2:$B$20,2,FALSE)</f>
        <v>#N/A</v>
      </c>
      <c r="F34" s="7"/>
      <c r="G34" s="7"/>
      <c r="H34" s="6"/>
      <c r="I34" s="19" t="e">
        <f t="shared" si="0"/>
        <v>#N/A</v>
      </c>
      <c r="J34" s="6"/>
      <c r="K34" s="6"/>
      <c r="L34" s="6"/>
    </row>
    <row r="35" spans="2:12" ht="39.950000000000003" customHeight="1" x14ac:dyDescent="0.15">
      <c r="B35" s="5"/>
      <c r="C35" s="6"/>
      <c r="D35" s="6"/>
      <c r="E35" s="21" t="e">
        <f>VLOOKUP(D35,ポイントレート!$A$2:$B$20,2,FALSE)</f>
        <v>#N/A</v>
      </c>
      <c r="F35" s="7"/>
      <c r="G35" s="7"/>
      <c r="H35" s="6"/>
      <c r="I35" s="19" t="e">
        <f t="shared" si="0"/>
        <v>#N/A</v>
      </c>
      <c r="J35" s="6"/>
      <c r="K35" s="6"/>
      <c r="L35" s="6"/>
    </row>
    <row r="36" spans="2:12" ht="39.950000000000003" customHeight="1" x14ac:dyDescent="0.15">
      <c r="B36" s="5"/>
      <c r="C36" s="6"/>
      <c r="D36" s="6"/>
      <c r="E36" s="21" t="e">
        <f>VLOOKUP(D36,ポイントレート!$A$2:$B$20,2,FALSE)</f>
        <v>#N/A</v>
      </c>
      <c r="F36" s="7"/>
      <c r="G36" s="7"/>
      <c r="H36" s="6"/>
      <c r="I36" s="19" t="e">
        <f t="shared" si="0"/>
        <v>#N/A</v>
      </c>
      <c r="J36" s="6"/>
      <c r="K36" s="6"/>
      <c r="L36" s="6"/>
    </row>
    <row r="37" spans="2:12" ht="39.950000000000003" customHeight="1" x14ac:dyDescent="0.15">
      <c r="B37" s="5"/>
      <c r="C37" s="6"/>
      <c r="D37" s="6"/>
      <c r="E37" s="21" t="e">
        <f>VLOOKUP(D37,ポイントレート!$A$2:$B$20,2,FALSE)</f>
        <v>#N/A</v>
      </c>
      <c r="F37" s="7"/>
      <c r="G37" s="7"/>
      <c r="H37" s="6"/>
      <c r="I37" s="19" t="e">
        <f t="shared" si="0"/>
        <v>#N/A</v>
      </c>
      <c r="J37" s="6"/>
      <c r="K37" s="6"/>
      <c r="L37" s="6"/>
    </row>
    <row r="38" spans="2:12" ht="39.950000000000003" customHeight="1" x14ac:dyDescent="0.15">
      <c r="B38" s="5"/>
      <c r="C38" s="6"/>
      <c r="D38" s="6"/>
      <c r="E38" s="21" t="e">
        <f>VLOOKUP(D38,ポイントレート!$A$2:$B$20,2,FALSE)</f>
        <v>#N/A</v>
      </c>
      <c r="F38" s="7"/>
      <c r="G38" s="7"/>
      <c r="H38" s="6"/>
      <c r="I38" s="19" t="e">
        <f t="shared" si="0"/>
        <v>#N/A</v>
      </c>
      <c r="J38" s="6"/>
      <c r="K38" s="6"/>
      <c r="L38" s="6"/>
    </row>
    <row r="39" spans="2:12" ht="39.950000000000003" customHeight="1" x14ac:dyDescent="0.15">
      <c r="B39" s="5"/>
      <c r="C39" s="6"/>
      <c r="D39" s="6"/>
      <c r="E39" s="21" t="e">
        <f>VLOOKUP(D39,ポイントレート!$A$2:$B$20,2,FALSE)</f>
        <v>#N/A</v>
      </c>
      <c r="F39" s="7"/>
      <c r="G39" s="7"/>
      <c r="H39" s="6"/>
      <c r="I39" s="19" t="e">
        <f t="shared" si="0"/>
        <v>#N/A</v>
      </c>
      <c r="J39" s="6"/>
      <c r="K39" s="6"/>
      <c r="L39" s="6"/>
    </row>
    <row r="40" spans="2:12" ht="39.950000000000003" customHeight="1" x14ac:dyDescent="0.15">
      <c r="B40" s="5"/>
      <c r="C40" s="6"/>
      <c r="D40" s="6"/>
      <c r="E40" s="21" t="e">
        <f>VLOOKUP(D40,ポイントレート!$A$2:$B$20,2,FALSE)</f>
        <v>#N/A</v>
      </c>
      <c r="F40" s="7"/>
      <c r="G40" s="7"/>
      <c r="H40" s="6"/>
      <c r="I40" s="19" t="e">
        <f t="shared" si="0"/>
        <v>#N/A</v>
      </c>
      <c r="J40" s="6"/>
      <c r="K40" s="6"/>
      <c r="L40" s="6"/>
    </row>
    <row r="41" spans="2:12" ht="39.950000000000003" customHeight="1" x14ac:dyDescent="0.15">
      <c r="B41" s="5"/>
      <c r="C41" s="6"/>
      <c r="D41" s="6"/>
      <c r="E41" s="21" t="e">
        <f>VLOOKUP(D41,ポイントレート!$A$2:$B$20,2,FALSE)</f>
        <v>#N/A</v>
      </c>
      <c r="F41" s="7"/>
      <c r="G41" s="7"/>
      <c r="H41" s="6"/>
      <c r="I41" s="19" t="e">
        <f t="shared" si="0"/>
        <v>#N/A</v>
      </c>
      <c r="J41" s="6"/>
      <c r="K41" s="6"/>
      <c r="L41" s="6"/>
    </row>
    <row r="42" spans="2:12" ht="39.950000000000003" customHeight="1" x14ac:dyDescent="0.15">
      <c r="B42" s="5"/>
      <c r="C42" s="6"/>
      <c r="D42" s="6"/>
      <c r="E42" s="21" t="e">
        <f>VLOOKUP(D42,ポイントレート!$A$2:$B$20,2,FALSE)</f>
        <v>#N/A</v>
      </c>
      <c r="F42" s="7"/>
      <c r="G42" s="7"/>
      <c r="H42" s="6"/>
      <c r="I42" s="19" t="e">
        <f t="shared" si="0"/>
        <v>#N/A</v>
      </c>
      <c r="J42" s="6"/>
      <c r="K42" s="6"/>
      <c r="L42" s="6"/>
    </row>
    <row r="43" spans="2:12" ht="39.950000000000003" customHeight="1" x14ac:dyDescent="0.15">
      <c r="B43" s="5"/>
      <c r="C43" s="6"/>
      <c r="D43" s="6"/>
      <c r="E43" s="21" t="e">
        <f>VLOOKUP(D43,ポイントレート!$A$2:$B$20,2,FALSE)</f>
        <v>#N/A</v>
      </c>
      <c r="F43" s="7"/>
      <c r="G43" s="7"/>
      <c r="H43" s="6"/>
      <c r="I43" s="19" t="e">
        <f t="shared" si="0"/>
        <v>#N/A</v>
      </c>
      <c r="J43" s="6"/>
      <c r="K43" s="6"/>
      <c r="L43" s="6"/>
    </row>
    <row r="44" spans="2:12" ht="39.950000000000003" customHeight="1" x14ac:dyDescent="0.15">
      <c r="B44" s="5"/>
      <c r="C44" s="6"/>
      <c r="D44" s="6"/>
      <c r="E44" s="21" t="e">
        <f>VLOOKUP(D44,ポイントレート!$A$2:$B$20,2,FALSE)</f>
        <v>#N/A</v>
      </c>
      <c r="F44" s="7"/>
      <c r="G44" s="7"/>
      <c r="H44" s="6"/>
      <c r="I44" s="19" t="e">
        <f t="shared" si="0"/>
        <v>#N/A</v>
      </c>
      <c r="J44" s="6"/>
      <c r="K44" s="6"/>
      <c r="L44" s="6"/>
    </row>
    <row r="45" spans="2:12" ht="39.950000000000003" customHeight="1" x14ac:dyDescent="0.15">
      <c r="B45" s="5"/>
      <c r="C45" s="6"/>
      <c r="D45" s="6"/>
      <c r="E45" s="21" t="e">
        <f>VLOOKUP(D45,ポイントレート!$A$2:$B$20,2,FALSE)</f>
        <v>#N/A</v>
      </c>
      <c r="F45" s="7"/>
      <c r="G45" s="7"/>
      <c r="H45" s="6"/>
      <c r="I45" s="19" t="e">
        <f t="shared" si="0"/>
        <v>#N/A</v>
      </c>
      <c r="J45" s="6"/>
      <c r="K45" s="6"/>
      <c r="L45" s="6"/>
    </row>
    <row r="46" spans="2:12" ht="39.950000000000003" customHeight="1" x14ac:dyDescent="0.15">
      <c r="B46" s="5"/>
      <c r="C46" s="6"/>
      <c r="D46" s="6"/>
      <c r="E46" s="21" t="e">
        <f>VLOOKUP(D46,ポイントレート!$A$2:$B$20,2,FALSE)</f>
        <v>#N/A</v>
      </c>
      <c r="F46" s="7"/>
      <c r="G46" s="7"/>
      <c r="H46" s="6"/>
      <c r="I46" s="19" t="e">
        <f t="shared" si="0"/>
        <v>#N/A</v>
      </c>
      <c r="J46" s="6"/>
      <c r="K46" s="6"/>
      <c r="L46" s="6"/>
    </row>
    <row r="47" spans="2:12" ht="39.950000000000003" customHeight="1" x14ac:dyDescent="0.15">
      <c r="B47" s="5"/>
      <c r="C47" s="6"/>
      <c r="D47" s="6"/>
      <c r="E47" s="21" t="e">
        <f>VLOOKUP(D47,ポイントレート!$A$2:$B$20,2,FALSE)</f>
        <v>#N/A</v>
      </c>
      <c r="F47" s="7"/>
      <c r="G47" s="7"/>
      <c r="H47" s="6"/>
      <c r="I47" s="19" t="e">
        <f t="shared" si="0"/>
        <v>#N/A</v>
      </c>
      <c r="J47" s="6"/>
      <c r="K47" s="6"/>
      <c r="L47" s="6"/>
    </row>
    <row r="48" spans="2:12" ht="39.950000000000003" customHeight="1" x14ac:dyDescent="0.15">
      <c r="B48" s="5"/>
      <c r="C48" s="6"/>
      <c r="D48" s="6"/>
      <c r="E48" s="21" t="e">
        <f>VLOOKUP(D48,ポイントレート!$A$2:$B$20,2,FALSE)</f>
        <v>#N/A</v>
      </c>
      <c r="F48" s="7"/>
      <c r="G48" s="7"/>
      <c r="H48" s="6"/>
      <c r="I48" s="19" t="e">
        <f t="shared" si="0"/>
        <v>#N/A</v>
      </c>
      <c r="J48" s="6"/>
      <c r="K48" s="6"/>
      <c r="L48" s="6"/>
    </row>
    <row r="49" spans="2:12" ht="39.950000000000003" customHeight="1" x14ac:dyDescent="0.15">
      <c r="B49" s="5"/>
      <c r="C49" s="6"/>
      <c r="D49" s="6"/>
      <c r="E49" s="21" t="e">
        <f>VLOOKUP(D49,ポイントレート!$A$2:$B$20,2,FALSE)</f>
        <v>#N/A</v>
      </c>
      <c r="F49" s="7"/>
      <c r="G49" s="7"/>
      <c r="H49" s="6"/>
      <c r="I49" s="19" t="e">
        <f t="shared" si="0"/>
        <v>#N/A</v>
      </c>
      <c r="J49" s="6"/>
      <c r="K49" s="6"/>
      <c r="L49" s="6"/>
    </row>
    <row r="50" spans="2:12" ht="39.950000000000003" customHeight="1" x14ac:dyDescent="0.15">
      <c r="B50" s="5"/>
      <c r="C50" s="6"/>
      <c r="D50" s="6"/>
      <c r="E50" s="21" t="e">
        <f>VLOOKUP(D50,ポイントレート!$A$2:$B$20,2,FALSE)</f>
        <v>#N/A</v>
      </c>
      <c r="F50" s="7"/>
      <c r="G50" s="7"/>
      <c r="H50" s="6"/>
      <c r="I50" s="19" t="e">
        <f t="shared" si="0"/>
        <v>#N/A</v>
      </c>
      <c r="J50" s="6"/>
      <c r="K50" s="6"/>
      <c r="L50" s="6"/>
    </row>
    <row r="51" spans="2:12" ht="39.950000000000003" customHeight="1" x14ac:dyDescent="0.15">
      <c r="B51" s="5"/>
      <c r="C51" s="6"/>
      <c r="D51" s="6"/>
      <c r="E51" s="21" t="e">
        <f>VLOOKUP(D51,ポイントレート!$A$2:$B$20,2,FALSE)</f>
        <v>#N/A</v>
      </c>
      <c r="F51" s="7"/>
      <c r="G51" s="7"/>
      <c r="H51" s="6"/>
      <c r="I51" s="19" t="e">
        <f t="shared" si="0"/>
        <v>#N/A</v>
      </c>
      <c r="J51" s="6"/>
      <c r="K51" s="6"/>
      <c r="L51" s="6"/>
    </row>
    <row r="52" spans="2:12" ht="39.950000000000003" customHeight="1" x14ac:dyDescent="0.15">
      <c r="B52" s="5"/>
      <c r="C52" s="6"/>
      <c r="D52" s="6"/>
      <c r="E52" s="21" t="e">
        <f>VLOOKUP(D52,ポイントレート!$A$2:$B$20,2,FALSE)</f>
        <v>#N/A</v>
      </c>
      <c r="F52" s="7"/>
      <c r="G52" s="7"/>
      <c r="H52" s="6"/>
      <c r="I52" s="19" t="e">
        <f t="shared" si="0"/>
        <v>#N/A</v>
      </c>
      <c r="J52" s="6"/>
      <c r="K52" s="6"/>
      <c r="L52" s="6"/>
    </row>
    <row r="53" spans="2:12" ht="39.950000000000003" customHeight="1" x14ac:dyDescent="0.15">
      <c r="B53" s="5"/>
      <c r="C53" s="6"/>
      <c r="D53" s="6"/>
      <c r="E53" s="21" t="e">
        <f>VLOOKUP(D53,ポイントレート!$A$2:$B$20,2,FALSE)</f>
        <v>#N/A</v>
      </c>
      <c r="F53" s="7"/>
      <c r="G53" s="7"/>
      <c r="H53" s="6"/>
      <c r="I53" s="19" t="e">
        <f t="shared" si="0"/>
        <v>#N/A</v>
      </c>
      <c r="J53" s="6"/>
      <c r="K53" s="6"/>
      <c r="L53" s="6"/>
    </row>
    <row r="54" spans="2:12" ht="39.950000000000003" customHeight="1" x14ac:dyDescent="0.15">
      <c r="B54" s="5"/>
      <c r="C54" s="6"/>
      <c r="D54" s="6"/>
      <c r="E54" s="21" t="e">
        <f>VLOOKUP(D54,ポイントレート!$A$2:$B$20,2,FALSE)</f>
        <v>#N/A</v>
      </c>
      <c r="F54" s="7"/>
      <c r="G54" s="7"/>
      <c r="H54" s="6"/>
      <c r="I54" s="19" t="e">
        <f t="shared" si="0"/>
        <v>#N/A</v>
      </c>
      <c r="J54" s="6"/>
      <c r="K54" s="6"/>
      <c r="L54" s="6"/>
    </row>
    <row r="55" spans="2:12" ht="39.950000000000003" customHeight="1" x14ac:dyDescent="0.15">
      <c r="B55" s="5"/>
      <c r="C55" s="6"/>
      <c r="D55" s="6"/>
      <c r="E55" s="21" t="e">
        <f>VLOOKUP(D55,ポイントレート!$A$2:$B$20,2,FALSE)</f>
        <v>#N/A</v>
      </c>
      <c r="F55" s="7"/>
      <c r="G55" s="7"/>
      <c r="H55" s="6"/>
      <c r="I55" s="19" t="e">
        <f t="shared" si="0"/>
        <v>#N/A</v>
      </c>
      <c r="J55" s="6"/>
      <c r="K55" s="6"/>
      <c r="L55" s="6"/>
    </row>
  </sheetData>
  <sheetProtection algorithmName="SHA-512" hashValue="uzsVjd+eEyzzSx+Jv4cRfAruCH3PNHEQvujcWYf1vjSehxcUeYx8zN7vKNZSmIHlSHq7FAgDa+K9VQbVFaneTA==" saltValue="CPyjNRP0p3ZlIMs4BDQeOw=="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1" priority="1" stopIfTrue="1">
      <formula>ISERROR(I6)</formula>
    </cfRule>
  </conditionalFormatting>
  <dataValidations count="2">
    <dataValidation type="list" allowBlank="1" showInputMessage="1" showErrorMessage="1" sqref="B6:B55" xr:uid="{00000000-0002-0000-0200-000000000000}">
      <formula1>活動分野</formula1>
    </dataValidation>
    <dataValidation type="list" allowBlank="1" showInputMessage="1" showErrorMessage="1" sqref="C6:D55" xr:uid="{00000000-0002-0000-02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L55"/>
  <sheetViews>
    <sheetView zoomScaleNormal="100" workbookViewId="0">
      <pane ySplit="5" topLeftCell="A6" activePane="bottomLeft" state="frozen"/>
      <selection activeCell="D2" sqref="D2:H2"/>
      <selection pane="bottomLeft" activeCell="B6" sqref="B6"/>
    </sheetView>
  </sheetViews>
  <sheetFormatPr defaultRowHeight="13.5" x14ac:dyDescent="0.15"/>
  <cols>
    <col min="1" max="1" width="1.625" customWidth="1"/>
    <col min="2" max="2" width="10.625" customWidth="1"/>
    <col min="3" max="3" width="15.625" customWidth="1"/>
    <col min="4" max="4" width="25.625" customWidth="1"/>
    <col min="5" max="5" width="8.625" hidden="1" customWidth="1"/>
    <col min="6" max="7" width="12.75" customWidth="1"/>
    <col min="8" max="9" width="8.625" customWidth="1"/>
    <col min="10" max="10" width="42.625" customWidth="1"/>
    <col min="11" max="11" width="50.625" customWidth="1"/>
  </cols>
  <sheetData>
    <row r="1" spans="2:12" ht="9.9499999999999993" customHeight="1" x14ac:dyDescent="0.15"/>
    <row r="2" spans="2:12" ht="15" customHeight="1" x14ac:dyDescent="0.15">
      <c r="B2" s="57" t="s">
        <v>28</v>
      </c>
      <c r="C2" s="57"/>
      <c r="D2" s="58" t="str">
        <f>基本情報!F25</f>
        <v>～</v>
      </c>
      <c r="E2" s="58"/>
      <c r="F2" s="58"/>
      <c r="G2" s="58"/>
      <c r="H2" s="58"/>
      <c r="I2" s="58"/>
      <c r="J2" s="3"/>
      <c r="K2" s="4"/>
    </row>
    <row r="3" spans="2:12" ht="9.9499999999999993" customHeight="1" x14ac:dyDescent="0.15"/>
    <row r="4" spans="2:12" ht="20.100000000000001" customHeight="1" x14ac:dyDescent="0.15">
      <c r="B4" s="55" t="s">
        <v>17</v>
      </c>
      <c r="C4" s="55" t="s">
        <v>15</v>
      </c>
      <c r="D4" s="55" t="s">
        <v>16</v>
      </c>
      <c r="E4" s="55" t="s">
        <v>32</v>
      </c>
      <c r="F4" s="55" t="s">
        <v>31</v>
      </c>
      <c r="G4" s="55"/>
      <c r="H4" s="56" t="s">
        <v>42</v>
      </c>
      <c r="I4" s="55" t="s">
        <v>33</v>
      </c>
      <c r="J4" s="56" t="s">
        <v>106</v>
      </c>
      <c r="K4" s="56" t="s">
        <v>107</v>
      </c>
      <c r="L4" s="55" t="s">
        <v>59</v>
      </c>
    </row>
    <row r="5" spans="2:12" ht="20.100000000000001" customHeight="1" x14ac:dyDescent="0.15">
      <c r="B5" s="55"/>
      <c r="C5" s="55"/>
      <c r="D5" s="55"/>
      <c r="E5" s="55"/>
      <c r="F5" s="1" t="s">
        <v>30</v>
      </c>
      <c r="G5" s="1" t="s">
        <v>34</v>
      </c>
      <c r="H5" s="55"/>
      <c r="I5" s="55"/>
      <c r="J5" s="55"/>
      <c r="K5" s="55"/>
      <c r="L5" s="55"/>
    </row>
    <row r="6" spans="2:12" ht="39.950000000000003" customHeight="1" x14ac:dyDescent="0.15">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950000000000003" customHeight="1" x14ac:dyDescent="0.15">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950000000000003" customHeight="1" x14ac:dyDescent="0.15">
      <c r="B8" s="5"/>
      <c r="C8" s="6"/>
      <c r="D8" s="6"/>
      <c r="E8" s="21" t="e">
        <f>VLOOKUP(D8,ポイントレート!$A$2:$B$20,2,FALSE)</f>
        <v>#N/A</v>
      </c>
      <c r="F8" s="7"/>
      <c r="G8" s="7"/>
      <c r="H8" s="6"/>
      <c r="I8" s="19" t="e">
        <f t="shared" si="0"/>
        <v>#N/A</v>
      </c>
      <c r="J8" s="6"/>
      <c r="K8" s="6"/>
      <c r="L8" s="6"/>
    </row>
    <row r="9" spans="2:12" ht="39.950000000000003" customHeight="1" x14ac:dyDescent="0.15">
      <c r="B9" s="5"/>
      <c r="C9" s="6"/>
      <c r="D9" s="6"/>
      <c r="E9" s="21" t="e">
        <f>VLOOKUP(D9,ポイントレート!$A$2:$B$20,2,FALSE)</f>
        <v>#N/A</v>
      </c>
      <c r="F9" s="7"/>
      <c r="G9" s="7"/>
      <c r="H9" s="6"/>
      <c r="I9" s="19" t="e">
        <f t="shared" si="0"/>
        <v>#N/A</v>
      </c>
      <c r="J9" s="6"/>
      <c r="K9" s="6"/>
      <c r="L9" s="6"/>
    </row>
    <row r="10" spans="2:12" ht="39.950000000000003" customHeight="1" x14ac:dyDescent="0.15">
      <c r="B10" s="5"/>
      <c r="C10" s="6"/>
      <c r="D10" s="6"/>
      <c r="E10" s="21" t="e">
        <f>VLOOKUP(D10,ポイントレート!$A$2:$B$20,2,FALSE)</f>
        <v>#N/A</v>
      </c>
      <c r="F10" s="7"/>
      <c r="G10" s="7"/>
      <c r="H10" s="6"/>
      <c r="I10" s="19" t="e">
        <f t="shared" si="0"/>
        <v>#N/A</v>
      </c>
      <c r="J10" s="6"/>
      <c r="K10" s="6"/>
      <c r="L10" s="6"/>
    </row>
    <row r="11" spans="2:12" ht="39.950000000000003" customHeight="1" x14ac:dyDescent="0.15">
      <c r="B11" s="5"/>
      <c r="C11" s="6"/>
      <c r="D11" s="6"/>
      <c r="E11" s="21" t="e">
        <f>VLOOKUP(D11,ポイントレート!$A$2:$B$20,2,FALSE)</f>
        <v>#N/A</v>
      </c>
      <c r="F11" s="7"/>
      <c r="G11" s="7"/>
      <c r="H11" s="6"/>
      <c r="I11" s="19" t="e">
        <f t="shared" si="0"/>
        <v>#N/A</v>
      </c>
      <c r="J11" s="6"/>
      <c r="K11" s="6"/>
      <c r="L11" s="6"/>
    </row>
    <row r="12" spans="2:12" ht="39.950000000000003" customHeight="1" x14ac:dyDescent="0.15">
      <c r="B12" s="5"/>
      <c r="C12" s="6"/>
      <c r="D12" s="6"/>
      <c r="E12" s="21" t="e">
        <f>VLOOKUP(D12,ポイントレート!$A$2:$B$20,2,FALSE)</f>
        <v>#N/A</v>
      </c>
      <c r="F12" s="7"/>
      <c r="G12" s="7"/>
      <c r="H12" s="6"/>
      <c r="I12" s="19" t="e">
        <f t="shared" si="0"/>
        <v>#N/A</v>
      </c>
      <c r="J12" s="6"/>
      <c r="K12" s="6"/>
      <c r="L12" s="6"/>
    </row>
    <row r="13" spans="2:12" ht="39.950000000000003" customHeight="1" x14ac:dyDescent="0.15">
      <c r="B13" s="5"/>
      <c r="C13" s="6"/>
      <c r="D13" s="6"/>
      <c r="E13" s="21" t="e">
        <f>VLOOKUP(D13,ポイントレート!$A$2:$B$20,2,FALSE)</f>
        <v>#N/A</v>
      </c>
      <c r="F13" s="7"/>
      <c r="G13" s="7"/>
      <c r="H13" s="6"/>
      <c r="I13" s="19" t="e">
        <f t="shared" si="0"/>
        <v>#N/A</v>
      </c>
      <c r="J13" s="6"/>
      <c r="K13" s="6"/>
      <c r="L13" s="6"/>
    </row>
    <row r="14" spans="2:12" ht="39.950000000000003" customHeight="1" x14ac:dyDescent="0.15">
      <c r="B14" s="5"/>
      <c r="C14" s="6"/>
      <c r="D14" s="6"/>
      <c r="E14" s="21" t="e">
        <f>VLOOKUP(D14,ポイントレート!$A$2:$B$20,2,FALSE)</f>
        <v>#N/A</v>
      </c>
      <c r="F14" s="7"/>
      <c r="G14" s="7"/>
      <c r="H14" s="6"/>
      <c r="I14" s="19" t="e">
        <f t="shared" si="0"/>
        <v>#N/A</v>
      </c>
      <c r="J14" s="6"/>
      <c r="K14" s="6"/>
      <c r="L14" s="6"/>
    </row>
    <row r="15" spans="2:12" ht="39.950000000000003" customHeight="1" x14ac:dyDescent="0.15">
      <c r="B15" s="5"/>
      <c r="C15" s="6"/>
      <c r="D15" s="6"/>
      <c r="E15" s="21" t="e">
        <f>VLOOKUP(D15,ポイントレート!$A$2:$B$20,2,FALSE)</f>
        <v>#N/A</v>
      </c>
      <c r="F15" s="7"/>
      <c r="G15" s="7"/>
      <c r="H15" s="6"/>
      <c r="I15" s="19" t="e">
        <f t="shared" si="0"/>
        <v>#N/A</v>
      </c>
      <c r="J15" s="6"/>
      <c r="K15" s="6"/>
      <c r="L15" s="6"/>
    </row>
    <row r="16" spans="2:12" ht="39.950000000000003" customHeight="1" x14ac:dyDescent="0.15">
      <c r="B16" s="5"/>
      <c r="C16" s="6"/>
      <c r="D16" s="6"/>
      <c r="E16" s="21" t="e">
        <f>VLOOKUP(D16,ポイントレート!$A$2:$B$20,2,FALSE)</f>
        <v>#N/A</v>
      </c>
      <c r="F16" s="7"/>
      <c r="G16" s="7"/>
      <c r="H16" s="6"/>
      <c r="I16" s="19" t="e">
        <f t="shared" si="0"/>
        <v>#N/A</v>
      </c>
      <c r="J16" s="6"/>
      <c r="K16" s="6"/>
      <c r="L16" s="6"/>
    </row>
    <row r="17" spans="2:12" ht="39.950000000000003" customHeight="1" x14ac:dyDescent="0.15">
      <c r="B17" s="5"/>
      <c r="C17" s="6"/>
      <c r="D17" s="6"/>
      <c r="E17" s="21" t="e">
        <f>VLOOKUP(D17,ポイントレート!$A$2:$B$20,2,FALSE)</f>
        <v>#N/A</v>
      </c>
      <c r="F17" s="7"/>
      <c r="G17" s="7"/>
      <c r="H17" s="6"/>
      <c r="I17" s="19" t="e">
        <f t="shared" si="0"/>
        <v>#N/A</v>
      </c>
      <c r="J17" s="6"/>
      <c r="K17" s="6"/>
      <c r="L17" s="6"/>
    </row>
    <row r="18" spans="2:12" ht="39.950000000000003" customHeight="1" x14ac:dyDescent="0.15">
      <c r="B18" s="5"/>
      <c r="C18" s="6"/>
      <c r="D18" s="6"/>
      <c r="E18" s="21" t="e">
        <f>VLOOKUP(D18,ポイントレート!$A$2:$B$20,2,FALSE)</f>
        <v>#N/A</v>
      </c>
      <c r="F18" s="7"/>
      <c r="G18" s="7"/>
      <c r="H18" s="6"/>
      <c r="I18" s="19" t="e">
        <f t="shared" si="0"/>
        <v>#N/A</v>
      </c>
      <c r="J18" s="6"/>
      <c r="K18" s="6"/>
      <c r="L18" s="6"/>
    </row>
    <row r="19" spans="2:12" ht="39.950000000000003" customHeight="1" x14ac:dyDescent="0.15">
      <c r="B19" s="5"/>
      <c r="C19" s="6"/>
      <c r="D19" s="6"/>
      <c r="E19" s="21" t="e">
        <f>VLOOKUP(D19,ポイントレート!$A$2:$B$20,2,FALSE)</f>
        <v>#N/A</v>
      </c>
      <c r="F19" s="7"/>
      <c r="G19" s="7"/>
      <c r="H19" s="6"/>
      <c r="I19" s="19" t="e">
        <f t="shared" si="0"/>
        <v>#N/A</v>
      </c>
      <c r="J19" s="6"/>
      <c r="K19" s="6"/>
      <c r="L19" s="6"/>
    </row>
    <row r="20" spans="2:12" ht="39.950000000000003" customHeight="1" x14ac:dyDescent="0.15">
      <c r="B20" s="5"/>
      <c r="C20" s="6"/>
      <c r="D20" s="6"/>
      <c r="E20" s="21" t="e">
        <f>VLOOKUP(D20,ポイントレート!$A$2:$B$20,2,FALSE)</f>
        <v>#N/A</v>
      </c>
      <c r="F20" s="7"/>
      <c r="G20" s="7"/>
      <c r="H20" s="6"/>
      <c r="I20" s="19" t="e">
        <f t="shared" si="0"/>
        <v>#N/A</v>
      </c>
      <c r="J20" s="6"/>
      <c r="K20" s="6"/>
      <c r="L20" s="6"/>
    </row>
    <row r="21" spans="2:12" ht="39.950000000000003" customHeight="1" x14ac:dyDescent="0.15">
      <c r="B21" s="5"/>
      <c r="C21" s="6"/>
      <c r="D21" s="6"/>
      <c r="E21" s="21" t="e">
        <f>VLOOKUP(D21,ポイントレート!$A$2:$B$20,2,FALSE)</f>
        <v>#N/A</v>
      </c>
      <c r="F21" s="7"/>
      <c r="G21" s="7"/>
      <c r="H21" s="6"/>
      <c r="I21" s="19" t="e">
        <f t="shared" si="0"/>
        <v>#N/A</v>
      </c>
      <c r="J21" s="6"/>
      <c r="K21" s="6"/>
      <c r="L21" s="6"/>
    </row>
    <row r="22" spans="2:12" ht="39.950000000000003" customHeight="1" x14ac:dyDescent="0.15">
      <c r="B22" s="5"/>
      <c r="C22" s="6"/>
      <c r="D22" s="6"/>
      <c r="E22" s="21" t="e">
        <f>VLOOKUP(D22,ポイントレート!$A$2:$B$20,2,FALSE)</f>
        <v>#N/A</v>
      </c>
      <c r="F22" s="7"/>
      <c r="G22" s="7"/>
      <c r="H22" s="6"/>
      <c r="I22" s="19" t="e">
        <f t="shared" si="0"/>
        <v>#N/A</v>
      </c>
      <c r="J22" s="6"/>
      <c r="K22" s="6"/>
      <c r="L22" s="6"/>
    </row>
    <row r="23" spans="2:12" ht="39.950000000000003" customHeight="1" x14ac:dyDescent="0.15">
      <c r="B23" s="5"/>
      <c r="C23" s="6"/>
      <c r="D23" s="6"/>
      <c r="E23" s="21" t="e">
        <f>VLOOKUP(D23,ポイントレート!$A$2:$B$20,2,FALSE)</f>
        <v>#N/A</v>
      </c>
      <c r="F23" s="7"/>
      <c r="G23" s="7"/>
      <c r="H23" s="6"/>
      <c r="I23" s="19" t="e">
        <f t="shared" si="0"/>
        <v>#N/A</v>
      </c>
      <c r="J23" s="6"/>
      <c r="K23" s="6"/>
      <c r="L23" s="6"/>
    </row>
    <row r="24" spans="2:12" ht="39.950000000000003" customHeight="1" x14ac:dyDescent="0.15">
      <c r="B24" s="5"/>
      <c r="C24" s="6"/>
      <c r="D24" s="6"/>
      <c r="E24" s="21" t="e">
        <f>VLOOKUP(D24,ポイントレート!$A$2:$B$20,2,FALSE)</f>
        <v>#N/A</v>
      </c>
      <c r="F24" s="7"/>
      <c r="G24" s="7"/>
      <c r="H24" s="6"/>
      <c r="I24" s="19" t="e">
        <f t="shared" si="0"/>
        <v>#N/A</v>
      </c>
      <c r="J24" s="6"/>
      <c r="K24" s="6"/>
      <c r="L24" s="6"/>
    </row>
    <row r="25" spans="2:12" ht="39.950000000000003" customHeight="1" x14ac:dyDescent="0.15">
      <c r="B25" s="5"/>
      <c r="C25" s="6"/>
      <c r="D25" s="6"/>
      <c r="E25" s="21" t="e">
        <f>VLOOKUP(D25,ポイントレート!$A$2:$B$20,2,FALSE)</f>
        <v>#N/A</v>
      </c>
      <c r="F25" s="7"/>
      <c r="G25" s="7"/>
      <c r="H25" s="6"/>
      <c r="I25" s="19" t="e">
        <f t="shared" si="0"/>
        <v>#N/A</v>
      </c>
      <c r="J25" s="6"/>
      <c r="K25" s="6"/>
      <c r="L25" s="6"/>
    </row>
    <row r="26" spans="2:12" ht="39.950000000000003" customHeight="1" x14ac:dyDescent="0.15">
      <c r="B26" s="5"/>
      <c r="C26" s="6"/>
      <c r="D26" s="6"/>
      <c r="E26" s="21" t="e">
        <f>VLOOKUP(D26,ポイントレート!$A$2:$B$20,2,FALSE)</f>
        <v>#N/A</v>
      </c>
      <c r="F26" s="7"/>
      <c r="G26" s="7"/>
      <c r="H26" s="6"/>
      <c r="I26" s="19" t="e">
        <f t="shared" si="0"/>
        <v>#N/A</v>
      </c>
      <c r="J26" s="6"/>
      <c r="K26" s="6"/>
      <c r="L26" s="6"/>
    </row>
    <row r="27" spans="2:12" ht="39.950000000000003" customHeight="1" x14ac:dyDescent="0.15">
      <c r="B27" s="5"/>
      <c r="C27" s="6"/>
      <c r="D27" s="6"/>
      <c r="E27" s="21" t="e">
        <f>VLOOKUP(D27,ポイントレート!$A$2:$B$20,2,FALSE)</f>
        <v>#N/A</v>
      </c>
      <c r="F27" s="7"/>
      <c r="G27" s="7"/>
      <c r="H27" s="6"/>
      <c r="I27" s="19" t="e">
        <f t="shared" si="0"/>
        <v>#N/A</v>
      </c>
      <c r="J27" s="6"/>
      <c r="K27" s="6"/>
      <c r="L27" s="6"/>
    </row>
    <row r="28" spans="2:12" ht="39.950000000000003" customHeight="1" x14ac:dyDescent="0.15">
      <c r="B28" s="5"/>
      <c r="C28" s="6"/>
      <c r="D28" s="6"/>
      <c r="E28" s="21" t="e">
        <f>VLOOKUP(D28,ポイントレート!$A$2:$B$20,2,FALSE)</f>
        <v>#N/A</v>
      </c>
      <c r="F28" s="7"/>
      <c r="G28" s="7"/>
      <c r="H28" s="6"/>
      <c r="I28" s="19" t="e">
        <f t="shared" si="0"/>
        <v>#N/A</v>
      </c>
      <c r="J28" s="6"/>
      <c r="K28" s="6"/>
      <c r="L28" s="6"/>
    </row>
    <row r="29" spans="2:12" ht="39.950000000000003" customHeight="1" x14ac:dyDescent="0.15">
      <c r="B29" s="5"/>
      <c r="C29" s="6"/>
      <c r="D29" s="6"/>
      <c r="E29" s="21" t="e">
        <f>VLOOKUP(D29,ポイントレート!$A$2:$B$20,2,FALSE)</f>
        <v>#N/A</v>
      </c>
      <c r="F29" s="7"/>
      <c r="G29" s="7"/>
      <c r="H29" s="6"/>
      <c r="I29" s="19" t="e">
        <f t="shared" si="0"/>
        <v>#N/A</v>
      </c>
      <c r="J29" s="6"/>
      <c r="K29" s="6"/>
      <c r="L29" s="6"/>
    </row>
    <row r="30" spans="2:12" ht="39.950000000000003" customHeight="1" x14ac:dyDescent="0.15">
      <c r="B30" s="5"/>
      <c r="C30" s="6"/>
      <c r="D30" s="6"/>
      <c r="E30" s="21" t="e">
        <f>VLOOKUP(D30,ポイントレート!$A$2:$B$20,2,FALSE)</f>
        <v>#N/A</v>
      </c>
      <c r="F30" s="7"/>
      <c r="G30" s="7"/>
      <c r="H30" s="6"/>
      <c r="I30" s="19" t="e">
        <f t="shared" si="0"/>
        <v>#N/A</v>
      </c>
      <c r="J30" s="6"/>
      <c r="K30" s="6"/>
      <c r="L30" s="6"/>
    </row>
    <row r="31" spans="2:12" ht="39.950000000000003" customHeight="1" x14ac:dyDescent="0.15">
      <c r="B31" s="5"/>
      <c r="C31" s="6"/>
      <c r="D31" s="6"/>
      <c r="E31" s="21" t="e">
        <f>VLOOKUP(D31,ポイントレート!$A$2:$B$20,2,FALSE)</f>
        <v>#N/A</v>
      </c>
      <c r="F31" s="7"/>
      <c r="G31" s="7"/>
      <c r="H31" s="6"/>
      <c r="I31" s="19" t="e">
        <f t="shared" si="0"/>
        <v>#N/A</v>
      </c>
      <c r="J31" s="6"/>
      <c r="K31" s="6"/>
      <c r="L31" s="6"/>
    </row>
    <row r="32" spans="2:12" ht="39.950000000000003" customHeight="1" x14ac:dyDescent="0.15">
      <c r="B32" s="5"/>
      <c r="C32" s="6"/>
      <c r="D32" s="6"/>
      <c r="E32" s="21" t="e">
        <f>VLOOKUP(D32,ポイントレート!$A$2:$B$20,2,FALSE)</f>
        <v>#N/A</v>
      </c>
      <c r="F32" s="7"/>
      <c r="G32" s="7"/>
      <c r="H32" s="6"/>
      <c r="I32" s="19" t="e">
        <f t="shared" si="0"/>
        <v>#N/A</v>
      </c>
      <c r="J32" s="6"/>
      <c r="K32" s="6"/>
      <c r="L32" s="6"/>
    </row>
    <row r="33" spans="2:12" ht="39.950000000000003" customHeight="1" x14ac:dyDescent="0.15">
      <c r="B33" s="5"/>
      <c r="C33" s="6"/>
      <c r="D33" s="6"/>
      <c r="E33" s="21" t="e">
        <f>VLOOKUP(D33,ポイントレート!$A$2:$B$20,2,FALSE)</f>
        <v>#N/A</v>
      </c>
      <c r="F33" s="7"/>
      <c r="G33" s="7"/>
      <c r="H33" s="6"/>
      <c r="I33" s="19" t="e">
        <f t="shared" si="0"/>
        <v>#N/A</v>
      </c>
      <c r="J33" s="6"/>
      <c r="K33" s="6"/>
      <c r="L33" s="6"/>
    </row>
    <row r="34" spans="2:12" ht="39.950000000000003" customHeight="1" x14ac:dyDescent="0.15">
      <c r="B34" s="5"/>
      <c r="C34" s="6"/>
      <c r="D34" s="6"/>
      <c r="E34" s="21" t="e">
        <f>VLOOKUP(D34,ポイントレート!$A$2:$B$20,2,FALSE)</f>
        <v>#N/A</v>
      </c>
      <c r="F34" s="7"/>
      <c r="G34" s="7"/>
      <c r="H34" s="6"/>
      <c r="I34" s="19" t="e">
        <f t="shared" si="0"/>
        <v>#N/A</v>
      </c>
      <c r="J34" s="6"/>
      <c r="K34" s="6"/>
      <c r="L34" s="6"/>
    </row>
    <row r="35" spans="2:12" ht="39.950000000000003" customHeight="1" x14ac:dyDescent="0.15">
      <c r="B35" s="5"/>
      <c r="C35" s="6"/>
      <c r="D35" s="6"/>
      <c r="E35" s="21" t="e">
        <f>VLOOKUP(D35,ポイントレート!$A$2:$B$20,2,FALSE)</f>
        <v>#N/A</v>
      </c>
      <c r="F35" s="7"/>
      <c r="G35" s="7"/>
      <c r="H35" s="6"/>
      <c r="I35" s="19" t="e">
        <f t="shared" si="0"/>
        <v>#N/A</v>
      </c>
      <c r="J35" s="6"/>
      <c r="K35" s="6"/>
      <c r="L35" s="6"/>
    </row>
    <row r="36" spans="2:12" ht="39.950000000000003" customHeight="1" x14ac:dyDescent="0.15">
      <c r="B36" s="5"/>
      <c r="C36" s="6"/>
      <c r="D36" s="6"/>
      <c r="E36" s="21" t="e">
        <f>VLOOKUP(D36,ポイントレート!$A$2:$B$20,2,FALSE)</f>
        <v>#N/A</v>
      </c>
      <c r="F36" s="7"/>
      <c r="G36" s="7"/>
      <c r="H36" s="6"/>
      <c r="I36" s="19" t="e">
        <f t="shared" si="0"/>
        <v>#N/A</v>
      </c>
      <c r="J36" s="6"/>
      <c r="K36" s="6"/>
      <c r="L36" s="6"/>
    </row>
    <row r="37" spans="2:12" ht="39.950000000000003" customHeight="1" x14ac:dyDescent="0.15">
      <c r="B37" s="5"/>
      <c r="C37" s="6"/>
      <c r="D37" s="6"/>
      <c r="E37" s="21" t="e">
        <f>VLOOKUP(D37,ポイントレート!$A$2:$B$20,2,FALSE)</f>
        <v>#N/A</v>
      </c>
      <c r="F37" s="7"/>
      <c r="G37" s="7"/>
      <c r="H37" s="6"/>
      <c r="I37" s="19" t="e">
        <f t="shared" si="0"/>
        <v>#N/A</v>
      </c>
      <c r="J37" s="6"/>
      <c r="K37" s="6"/>
      <c r="L37" s="6"/>
    </row>
    <row r="38" spans="2:12" ht="39.950000000000003" customHeight="1" x14ac:dyDescent="0.15">
      <c r="B38" s="5"/>
      <c r="C38" s="6"/>
      <c r="D38" s="6"/>
      <c r="E38" s="21" t="e">
        <f>VLOOKUP(D38,ポイントレート!$A$2:$B$20,2,FALSE)</f>
        <v>#N/A</v>
      </c>
      <c r="F38" s="7"/>
      <c r="G38" s="7"/>
      <c r="H38" s="6"/>
      <c r="I38" s="19" t="e">
        <f t="shared" si="0"/>
        <v>#N/A</v>
      </c>
      <c r="J38" s="6"/>
      <c r="K38" s="6"/>
      <c r="L38" s="6"/>
    </row>
    <row r="39" spans="2:12" ht="39.950000000000003" customHeight="1" x14ac:dyDescent="0.15">
      <c r="B39" s="5"/>
      <c r="C39" s="6"/>
      <c r="D39" s="6"/>
      <c r="E39" s="21" t="e">
        <f>VLOOKUP(D39,ポイントレート!$A$2:$B$20,2,FALSE)</f>
        <v>#N/A</v>
      </c>
      <c r="F39" s="7"/>
      <c r="G39" s="7"/>
      <c r="H39" s="6"/>
      <c r="I39" s="19" t="e">
        <f t="shared" si="0"/>
        <v>#N/A</v>
      </c>
      <c r="J39" s="6"/>
      <c r="K39" s="6"/>
      <c r="L39" s="6"/>
    </row>
    <row r="40" spans="2:12" ht="39.950000000000003" customHeight="1" x14ac:dyDescent="0.15">
      <c r="B40" s="5"/>
      <c r="C40" s="6"/>
      <c r="D40" s="6"/>
      <c r="E40" s="21" t="e">
        <f>VLOOKUP(D40,ポイントレート!$A$2:$B$20,2,FALSE)</f>
        <v>#N/A</v>
      </c>
      <c r="F40" s="7"/>
      <c r="G40" s="7"/>
      <c r="H40" s="6"/>
      <c r="I40" s="19" t="e">
        <f t="shared" si="0"/>
        <v>#N/A</v>
      </c>
      <c r="J40" s="6"/>
      <c r="K40" s="6"/>
      <c r="L40" s="6"/>
    </row>
    <row r="41" spans="2:12" ht="39.950000000000003" customHeight="1" x14ac:dyDescent="0.15">
      <c r="B41" s="5"/>
      <c r="C41" s="6"/>
      <c r="D41" s="6"/>
      <c r="E41" s="21" t="e">
        <f>VLOOKUP(D41,ポイントレート!$A$2:$B$20,2,FALSE)</f>
        <v>#N/A</v>
      </c>
      <c r="F41" s="7"/>
      <c r="G41" s="7"/>
      <c r="H41" s="6"/>
      <c r="I41" s="19" t="e">
        <f t="shared" si="0"/>
        <v>#N/A</v>
      </c>
      <c r="J41" s="6"/>
      <c r="K41" s="6"/>
      <c r="L41" s="6"/>
    </row>
    <row r="42" spans="2:12" ht="39.950000000000003" customHeight="1" x14ac:dyDescent="0.15">
      <c r="B42" s="5"/>
      <c r="C42" s="6"/>
      <c r="D42" s="6"/>
      <c r="E42" s="21" t="e">
        <f>VLOOKUP(D42,ポイントレート!$A$2:$B$20,2,FALSE)</f>
        <v>#N/A</v>
      </c>
      <c r="F42" s="7"/>
      <c r="G42" s="7"/>
      <c r="H42" s="6"/>
      <c r="I42" s="19" t="e">
        <f t="shared" si="0"/>
        <v>#N/A</v>
      </c>
      <c r="J42" s="6"/>
      <c r="K42" s="6"/>
      <c r="L42" s="6"/>
    </row>
    <row r="43" spans="2:12" ht="39.950000000000003" customHeight="1" x14ac:dyDescent="0.15">
      <c r="B43" s="5"/>
      <c r="C43" s="6"/>
      <c r="D43" s="6"/>
      <c r="E43" s="21" t="e">
        <f>VLOOKUP(D43,ポイントレート!$A$2:$B$20,2,FALSE)</f>
        <v>#N/A</v>
      </c>
      <c r="F43" s="7"/>
      <c r="G43" s="7"/>
      <c r="H43" s="6"/>
      <c r="I43" s="19" t="e">
        <f t="shared" si="0"/>
        <v>#N/A</v>
      </c>
      <c r="J43" s="6"/>
      <c r="K43" s="6"/>
      <c r="L43" s="6"/>
    </row>
    <row r="44" spans="2:12" ht="39.950000000000003" customHeight="1" x14ac:dyDescent="0.15">
      <c r="B44" s="5"/>
      <c r="C44" s="6"/>
      <c r="D44" s="6"/>
      <c r="E44" s="21" t="e">
        <f>VLOOKUP(D44,ポイントレート!$A$2:$B$20,2,FALSE)</f>
        <v>#N/A</v>
      </c>
      <c r="F44" s="7"/>
      <c r="G44" s="7"/>
      <c r="H44" s="6"/>
      <c r="I44" s="19" t="e">
        <f t="shared" si="0"/>
        <v>#N/A</v>
      </c>
      <c r="J44" s="6"/>
      <c r="K44" s="6"/>
      <c r="L44" s="6"/>
    </row>
    <row r="45" spans="2:12" ht="39.950000000000003" customHeight="1" x14ac:dyDescent="0.15">
      <c r="B45" s="5"/>
      <c r="C45" s="6"/>
      <c r="D45" s="6"/>
      <c r="E45" s="21" t="e">
        <f>VLOOKUP(D45,ポイントレート!$A$2:$B$20,2,FALSE)</f>
        <v>#N/A</v>
      </c>
      <c r="F45" s="7"/>
      <c r="G45" s="7"/>
      <c r="H45" s="6"/>
      <c r="I45" s="19" t="e">
        <f t="shared" si="0"/>
        <v>#N/A</v>
      </c>
      <c r="J45" s="6"/>
      <c r="K45" s="6"/>
      <c r="L45" s="6"/>
    </row>
    <row r="46" spans="2:12" ht="39.950000000000003" customHeight="1" x14ac:dyDescent="0.15">
      <c r="B46" s="5"/>
      <c r="C46" s="6"/>
      <c r="D46" s="6"/>
      <c r="E46" s="21" t="e">
        <f>VLOOKUP(D46,ポイントレート!$A$2:$B$20,2,FALSE)</f>
        <v>#N/A</v>
      </c>
      <c r="F46" s="7"/>
      <c r="G46" s="7"/>
      <c r="H46" s="6"/>
      <c r="I46" s="19" t="e">
        <f t="shared" si="0"/>
        <v>#N/A</v>
      </c>
      <c r="J46" s="6"/>
      <c r="K46" s="6"/>
      <c r="L46" s="6"/>
    </row>
    <row r="47" spans="2:12" ht="39.950000000000003" customHeight="1" x14ac:dyDescent="0.15">
      <c r="B47" s="5"/>
      <c r="C47" s="6"/>
      <c r="D47" s="6"/>
      <c r="E47" s="21" t="e">
        <f>VLOOKUP(D47,ポイントレート!$A$2:$B$20,2,FALSE)</f>
        <v>#N/A</v>
      </c>
      <c r="F47" s="7"/>
      <c r="G47" s="7"/>
      <c r="H47" s="6"/>
      <c r="I47" s="19" t="e">
        <f t="shared" si="0"/>
        <v>#N/A</v>
      </c>
      <c r="J47" s="6"/>
      <c r="K47" s="6"/>
      <c r="L47" s="6"/>
    </row>
    <row r="48" spans="2:12" ht="39.950000000000003" customHeight="1" x14ac:dyDescent="0.15">
      <c r="B48" s="5"/>
      <c r="C48" s="6"/>
      <c r="D48" s="6"/>
      <c r="E48" s="21" t="e">
        <f>VLOOKUP(D48,ポイントレート!$A$2:$B$20,2,FALSE)</f>
        <v>#N/A</v>
      </c>
      <c r="F48" s="7"/>
      <c r="G48" s="7"/>
      <c r="H48" s="6"/>
      <c r="I48" s="19" t="e">
        <f t="shared" si="0"/>
        <v>#N/A</v>
      </c>
      <c r="J48" s="6"/>
      <c r="K48" s="6"/>
      <c r="L48" s="6"/>
    </row>
    <row r="49" spans="2:12" ht="39.950000000000003" customHeight="1" x14ac:dyDescent="0.15">
      <c r="B49" s="5"/>
      <c r="C49" s="6"/>
      <c r="D49" s="6"/>
      <c r="E49" s="21" t="e">
        <f>VLOOKUP(D49,ポイントレート!$A$2:$B$20,2,FALSE)</f>
        <v>#N/A</v>
      </c>
      <c r="F49" s="7"/>
      <c r="G49" s="7"/>
      <c r="H49" s="6"/>
      <c r="I49" s="19" t="e">
        <f t="shared" si="0"/>
        <v>#N/A</v>
      </c>
      <c r="J49" s="6"/>
      <c r="K49" s="6"/>
      <c r="L49" s="6"/>
    </row>
    <row r="50" spans="2:12" ht="39.950000000000003" customHeight="1" x14ac:dyDescent="0.15">
      <c r="B50" s="5"/>
      <c r="C50" s="6"/>
      <c r="D50" s="6"/>
      <c r="E50" s="21" t="e">
        <f>VLOOKUP(D50,ポイントレート!$A$2:$B$20,2,FALSE)</f>
        <v>#N/A</v>
      </c>
      <c r="F50" s="7"/>
      <c r="G50" s="7"/>
      <c r="H50" s="6"/>
      <c r="I50" s="19" t="e">
        <f t="shared" si="0"/>
        <v>#N/A</v>
      </c>
      <c r="J50" s="6"/>
      <c r="K50" s="6"/>
      <c r="L50" s="6"/>
    </row>
    <row r="51" spans="2:12" ht="39.950000000000003" customHeight="1" x14ac:dyDescent="0.15">
      <c r="B51" s="5"/>
      <c r="C51" s="6"/>
      <c r="D51" s="6"/>
      <c r="E51" s="21" t="e">
        <f>VLOOKUP(D51,ポイントレート!$A$2:$B$20,2,FALSE)</f>
        <v>#N/A</v>
      </c>
      <c r="F51" s="7"/>
      <c r="G51" s="7"/>
      <c r="H51" s="6"/>
      <c r="I51" s="19" t="e">
        <f t="shared" si="0"/>
        <v>#N/A</v>
      </c>
      <c r="J51" s="6"/>
      <c r="K51" s="6"/>
      <c r="L51" s="6"/>
    </row>
    <row r="52" spans="2:12" ht="39.950000000000003" customHeight="1" x14ac:dyDescent="0.15">
      <c r="B52" s="5"/>
      <c r="C52" s="6"/>
      <c r="D52" s="6"/>
      <c r="E52" s="21" t="e">
        <f>VLOOKUP(D52,ポイントレート!$A$2:$B$20,2,FALSE)</f>
        <v>#N/A</v>
      </c>
      <c r="F52" s="7"/>
      <c r="G52" s="7"/>
      <c r="H52" s="6"/>
      <c r="I52" s="19" t="e">
        <f t="shared" si="0"/>
        <v>#N/A</v>
      </c>
      <c r="J52" s="6"/>
      <c r="K52" s="6"/>
      <c r="L52" s="6"/>
    </row>
    <row r="53" spans="2:12" ht="39.950000000000003" customHeight="1" x14ac:dyDescent="0.15">
      <c r="B53" s="5"/>
      <c r="C53" s="6"/>
      <c r="D53" s="6"/>
      <c r="E53" s="21" t="e">
        <f>VLOOKUP(D53,ポイントレート!$A$2:$B$20,2,FALSE)</f>
        <v>#N/A</v>
      </c>
      <c r="F53" s="7"/>
      <c r="G53" s="7"/>
      <c r="H53" s="6"/>
      <c r="I53" s="19" t="e">
        <f t="shared" si="0"/>
        <v>#N/A</v>
      </c>
      <c r="J53" s="6"/>
      <c r="K53" s="6"/>
      <c r="L53" s="6"/>
    </row>
    <row r="54" spans="2:12" ht="39.950000000000003" customHeight="1" x14ac:dyDescent="0.15">
      <c r="B54" s="5"/>
      <c r="C54" s="6"/>
      <c r="D54" s="6"/>
      <c r="E54" s="21" t="e">
        <f>VLOOKUP(D54,ポイントレート!$A$2:$B$20,2,FALSE)</f>
        <v>#N/A</v>
      </c>
      <c r="F54" s="7" t="s">
        <v>54</v>
      </c>
      <c r="G54" s="7"/>
      <c r="H54" s="6"/>
      <c r="I54" s="19" t="e">
        <f t="shared" si="0"/>
        <v>#N/A</v>
      </c>
      <c r="J54" s="6"/>
      <c r="K54" s="6"/>
      <c r="L54" s="6"/>
    </row>
    <row r="55" spans="2:12" ht="39.950000000000003" customHeight="1" x14ac:dyDescent="0.15">
      <c r="B55" s="5"/>
      <c r="C55" s="6"/>
      <c r="D55" s="6"/>
      <c r="E55" s="21" t="e">
        <f>VLOOKUP(D55,ポイントレート!$A$2:$B$20,2,FALSE)</f>
        <v>#N/A</v>
      </c>
      <c r="F55" s="7"/>
      <c r="G55" s="7"/>
      <c r="H55" s="6"/>
      <c r="I55" s="19" t="e">
        <f t="shared" si="0"/>
        <v>#N/A</v>
      </c>
      <c r="J55" s="6"/>
      <c r="K55" s="6"/>
      <c r="L55" s="6"/>
    </row>
  </sheetData>
  <sheetProtection algorithmName="SHA-512" hashValue="ID6ehdXVHQRJLkItcMs6miRSPhOSUXhUb2ezFFVfIGfLDk2mvfItR8uisDPJe/xmSUzgL1S6lXUWwywJgPUxsg==" saltValue="vr46P2s4Ot+VnDLmVo4nfg=="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0" priority="1" stopIfTrue="1">
      <formula>ISERROR(I6)</formula>
    </cfRule>
  </conditionalFormatting>
  <dataValidations count="2">
    <dataValidation type="list" allowBlank="1" showInputMessage="1" showErrorMessage="1" sqref="B6:B55" xr:uid="{00000000-0002-0000-0300-000000000000}">
      <formula1>活動分野</formula1>
    </dataValidation>
    <dataValidation type="list" allowBlank="1" showInputMessage="1" showErrorMessage="1" sqref="C6:D55" xr:uid="{00000000-0002-0000-03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7"/>
  <sheetViews>
    <sheetView workbookViewId="0">
      <selection activeCell="H21" sqref="H21"/>
    </sheetView>
  </sheetViews>
  <sheetFormatPr defaultColWidth="9" defaultRowHeight="12" x14ac:dyDescent="0.15"/>
  <cols>
    <col min="1" max="1" width="24.375" style="8" customWidth="1"/>
    <col min="2" max="16384" width="9" style="8"/>
  </cols>
  <sheetData>
    <row r="1" spans="1:1" ht="15" customHeight="1" x14ac:dyDescent="0.15">
      <c r="A1" s="8" t="s">
        <v>35</v>
      </c>
    </row>
    <row r="2" spans="1:1" ht="15" customHeight="1" x14ac:dyDescent="0.15">
      <c r="A2" s="2" t="s">
        <v>5</v>
      </c>
    </row>
    <row r="3" spans="1:1" ht="15" customHeight="1" x14ac:dyDescent="0.15">
      <c r="A3" s="2" t="s">
        <v>3</v>
      </c>
    </row>
    <row r="4" spans="1:1" ht="15" customHeight="1" x14ac:dyDescent="0.15">
      <c r="A4" s="2" t="s">
        <v>4</v>
      </c>
    </row>
    <row r="5" spans="1:1" ht="15" customHeight="1" x14ac:dyDescent="0.15"/>
    <row r="6" spans="1:1" ht="15" customHeight="1" x14ac:dyDescent="0.15"/>
    <row r="7" spans="1:1" ht="15" customHeight="1" x14ac:dyDescent="0.15"/>
  </sheetData>
  <sheetProtection sheet="1"/>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D20"/>
  <sheetViews>
    <sheetView zoomScaleNormal="100" workbookViewId="0">
      <selection activeCell="H21" sqref="H21"/>
    </sheetView>
  </sheetViews>
  <sheetFormatPr defaultColWidth="9" defaultRowHeight="12" x14ac:dyDescent="0.15"/>
  <cols>
    <col min="1" max="3" width="30.625" style="8" customWidth="1"/>
    <col min="4" max="16384" width="9" style="8"/>
  </cols>
  <sheetData>
    <row r="1" spans="1:4" ht="15" customHeight="1" x14ac:dyDescent="0.15">
      <c r="A1" s="8" t="s">
        <v>26</v>
      </c>
    </row>
    <row r="2" spans="1:4" ht="15" customHeight="1" x14ac:dyDescent="0.15">
      <c r="A2" s="10" t="s">
        <v>6</v>
      </c>
      <c r="B2" s="10" t="s">
        <v>7</v>
      </c>
      <c r="C2" s="10" t="s">
        <v>8</v>
      </c>
    </row>
    <row r="3" spans="1:4" ht="15" customHeight="1" x14ac:dyDescent="0.15">
      <c r="A3" s="2" t="s">
        <v>68</v>
      </c>
      <c r="B3" s="2" t="s">
        <v>67</v>
      </c>
      <c r="C3" s="2" t="s">
        <v>66</v>
      </c>
      <c r="D3" s="8">
        <v>0</v>
      </c>
    </row>
    <row r="4" spans="1:4" ht="15" customHeight="1" x14ac:dyDescent="0.15">
      <c r="A4" s="11" t="s">
        <v>69</v>
      </c>
      <c r="B4" s="12" t="s">
        <v>70</v>
      </c>
      <c r="C4" s="12" t="s">
        <v>71</v>
      </c>
      <c r="D4" s="8">
        <v>1</v>
      </c>
    </row>
    <row r="5" spans="1:4" ht="15" customHeight="1" x14ac:dyDescent="0.15">
      <c r="A5" s="2" t="s">
        <v>72</v>
      </c>
      <c r="B5" s="2" t="s">
        <v>66</v>
      </c>
      <c r="C5" s="2" t="s">
        <v>73</v>
      </c>
      <c r="D5" s="8">
        <v>2</v>
      </c>
    </row>
    <row r="6" spans="1:4" ht="15" customHeight="1" x14ac:dyDescent="0.15">
      <c r="A6" s="11" t="s">
        <v>74</v>
      </c>
      <c r="B6" s="12" t="s">
        <v>71</v>
      </c>
      <c r="C6" s="12" t="s">
        <v>75</v>
      </c>
      <c r="D6" s="8">
        <v>3</v>
      </c>
    </row>
    <row r="7" spans="1:4" ht="15" customHeight="1" x14ac:dyDescent="0.15">
      <c r="A7" s="2" t="s">
        <v>76</v>
      </c>
      <c r="B7" s="2" t="s">
        <v>73</v>
      </c>
      <c r="C7" s="2" t="s">
        <v>77</v>
      </c>
      <c r="D7" s="8">
        <v>4</v>
      </c>
    </row>
    <row r="8" spans="1:4" ht="15" customHeight="1" x14ac:dyDescent="0.15">
      <c r="A8" s="11" t="s">
        <v>78</v>
      </c>
      <c r="B8" s="12" t="s">
        <v>75</v>
      </c>
      <c r="C8" s="12" t="s">
        <v>79</v>
      </c>
      <c r="D8" s="8">
        <v>5</v>
      </c>
    </row>
    <row r="9" spans="1:4" ht="15" customHeight="1" x14ac:dyDescent="0.15">
      <c r="A9" s="2" t="s">
        <v>80</v>
      </c>
      <c r="B9" s="2" t="s">
        <v>77</v>
      </c>
      <c r="C9" s="2" t="s">
        <v>81</v>
      </c>
      <c r="D9" s="8">
        <v>6</v>
      </c>
    </row>
    <row r="10" spans="1:4" ht="15" customHeight="1" x14ac:dyDescent="0.15">
      <c r="A10" s="11" t="s">
        <v>82</v>
      </c>
      <c r="B10" s="12" t="s">
        <v>83</v>
      </c>
      <c r="C10" s="12" t="s">
        <v>86</v>
      </c>
      <c r="D10" s="8">
        <v>7</v>
      </c>
    </row>
    <row r="11" spans="1:4" ht="15" customHeight="1" x14ac:dyDescent="0.15">
      <c r="A11" s="2" t="s">
        <v>84</v>
      </c>
      <c r="B11" s="2" t="s">
        <v>81</v>
      </c>
      <c r="C11" s="2" t="s">
        <v>89</v>
      </c>
      <c r="D11" s="8">
        <v>8</v>
      </c>
    </row>
    <row r="12" spans="1:4" ht="15" customHeight="1" x14ac:dyDescent="0.15">
      <c r="A12" s="11" t="s">
        <v>85</v>
      </c>
      <c r="B12" s="12" t="s">
        <v>86</v>
      </c>
      <c r="C12" s="12" t="s">
        <v>90</v>
      </c>
      <c r="D12" s="8">
        <v>9</v>
      </c>
    </row>
    <row r="13" spans="1:4" ht="15" customHeight="1" x14ac:dyDescent="0.15">
      <c r="A13" s="2" t="s">
        <v>87</v>
      </c>
      <c r="B13" s="2" t="s">
        <v>89</v>
      </c>
      <c r="C13" s="2" t="s">
        <v>93</v>
      </c>
      <c r="D13" s="8">
        <v>10</v>
      </c>
    </row>
    <row r="14" spans="1:4" ht="15" customHeight="1" x14ac:dyDescent="0.15">
      <c r="A14" s="11" t="s">
        <v>88</v>
      </c>
      <c r="B14" s="12" t="s">
        <v>90</v>
      </c>
      <c r="C14" s="12" t="s">
        <v>94</v>
      </c>
      <c r="D14" s="8">
        <v>11</v>
      </c>
    </row>
    <row r="15" spans="1:4" ht="15" customHeight="1" x14ac:dyDescent="0.15">
      <c r="A15" s="2" t="s">
        <v>91</v>
      </c>
      <c r="B15" s="2" t="s">
        <v>93</v>
      </c>
      <c r="C15" s="2" t="s">
        <v>98</v>
      </c>
      <c r="D15" s="8">
        <v>12</v>
      </c>
    </row>
    <row r="16" spans="1:4" ht="15" customHeight="1" x14ac:dyDescent="0.15">
      <c r="A16" s="11" t="s">
        <v>92</v>
      </c>
      <c r="B16" s="12" t="s">
        <v>94</v>
      </c>
      <c r="C16" s="12" t="s">
        <v>99</v>
      </c>
      <c r="D16" s="8">
        <v>13</v>
      </c>
    </row>
    <row r="17" spans="1:4" ht="15" customHeight="1" x14ac:dyDescent="0.15">
      <c r="A17" s="2" t="s">
        <v>95</v>
      </c>
      <c r="B17" s="2" t="s">
        <v>96</v>
      </c>
      <c r="C17" s="2" t="s">
        <v>101</v>
      </c>
      <c r="D17" s="8">
        <v>14</v>
      </c>
    </row>
    <row r="18" spans="1:4" ht="15" customHeight="1" x14ac:dyDescent="0.15">
      <c r="A18" s="11" t="s">
        <v>97</v>
      </c>
      <c r="B18" s="12" t="s">
        <v>99</v>
      </c>
      <c r="C18" s="12" t="s">
        <v>102</v>
      </c>
      <c r="D18" s="8">
        <v>15</v>
      </c>
    </row>
    <row r="19" spans="1:4" ht="15" customHeight="1" x14ac:dyDescent="0.15">
      <c r="A19" s="2" t="s">
        <v>100</v>
      </c>
      <c r="B19" s="2" t="s">
        <v>101</v>
      </c>
      <c r="C19" s="2" t="s">
        <v>103</v>
      </c>
      <c r="D19" s="8">
        <v>16</v>
      </c>
    </row>
    <row r="20" spans="1:4" ht="15" customHeight="1" x14ac:dyDescent="0.15"/>
  </sheetData>
  <sheetProtection sheet="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D6"/>
  <sheetViews>
    <sheetView workbookViewId="0">
      <selection activeCell="H21" sqref="H21"/>
    </sheetView>
  </sheetViews>
  <sheetFormatPr defaultColWidth="9" defaultRowHeight="12" x14ac:dyDescent="0.15"/>
  <cols>
    <col min="1" max="1" width="30.625" style="8" customWidth="1"/>
    <col min="2" max="2" width="45.5" style="8" customWidth="1"/>
    <col min="3" max="3" width="44.625" style="8" bestFit="1" customWidth="1"/>
    <col min="4" max="4" width="30.625" style="8" customWidth="1"/>
    <col min="5" max="16384" width="9" style="8"/>
  </cols>
  <sheetData>
    <row r="1" spans="1:4" ht="15" customHeight="1" x14ac:dyDescent="0.15">
      <c r="A1" s="8" t="s">
        <v>36</v>
      </c>
    </row>
    <row r="2" spans="1:4" ht="37.5" customHeight="1" x14ac:dyDescent="0.15">
      <c r="A2" s="22" t="s">
        <v>110</v>
      </c>
      <c r="B2" s="22" t="s">
        <v>114</v>
      </c>
      <c r="C2" s="9" t="s">
        <v>9</v>
      </c>
      <c r="D2" s="9" t="s">
        <v>10</v>
      </c>
    </row>
    <row r="3" spans="1:4" ht="15" customHeight="1" x14ac:dyDescent="0.15">
      <c r="A3" s="2" t="s">
        <v>12</v>
      </c>
      <c r="B3" s="2" t="s">
        <v>122</v>
      </c>
      <c r="C3" s="2" t="s">
        <v>51</v>
      </c>
      <c r="D3" s="2" t="s">
        <v>55</v>
      </c>
    </row>
    <row r="4" spans="1:4" ht="15" customHeight="1" x14ac:dyDescent="0.15">
      <c r="A4" s="2" t="s">
        <v>13</v>
      </c>
      <c r="B4" s="2" t="s">
        <v>116</v>
      </c>
      <c r="C4" s="2" t="s">
        <v>18</v>
      </c>
      <c r="D4" s="2" t="s">
        <v>21</v>
      </c>
    </row>
    <row r="5" spans="1:4" ht="15" customHeight="1" x14ac:dyDescent="0.15">
      <c r="A5" s="2"/>
      <c r="B5" s="2" t="s">
        <v>118</v>
      </c>
      <c r="C5" s="2" t="s">
        <v>19</v>
      </c>
      <c r="D5" s="2" t="s">
        <v>22</v>
      </c>
    </row>
    <row r="6" spans="1:4" ht="24" x14ac:dyDescent="0.15">
      <c r="A6" s="2"/>
      <c r="B6" s="2" t="s">
        <v>120</v>
      </c>
      <c r="C6" s="2"/>
      <c r="D6" s="21" t="s">
        <v>58</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E14"/>
  <sheetViews>
    <sheetView workbookViewId="0">
      <selection activeCell="H21" sqref="H21"/>
    </sheetView>
  </sheetViews>
  <sheetFormatPr defaultColWidth="9" defaultRowHeight="12" x14ac:dyDescent="0.15"/>
  <cols>
    <col min="1" max="1" width="74.125" style="8" bestFit="1" customWidth="1"/>
    <col min="2" max="2" width="60.625" style="8" customWidth="1"/>
    <col min="3" max="3" width="51.875" style="8" bestFit="1" customWidth="1"/>
    <col min="4" max="4" width="64.5" style="8" bestFit="1" customWidth="1"/>
    <col min="5" max="5" width="30.25" style="8" bestFit="1" customWidth="1"/>
    <col min="6" max="16384" width="9" style="8"/>
  </cols>
  <sheetData>
    <row r="1" spans="1:5" ht="15" customHeight="1" x14ac:dyDescent="0.15">
      <c r="A1" s="8" t="s">
        <v>37</v>
      </c>
    </row>
    <row r="2" spans="1:5" ht="15" customHeight="1" x14ac:dyDescent="0.15">
      <c r="A2" s="9" t="s">
        <v>12</v>
      </c>
      <c r="B2" s="2" t="s">
        <v>20</v>
      </c>
      <c r="C2" s="2" t="s">
        <v>14</v>
      </c>
      <c r="D2" s="2"/>
      <c r="E2" s="2"/>
    </row>
    <row r="3" spans="1:5" ht="15" customHeight="1" x14ac:dyDescent="0.15">
      <c r="A3" s="9" t="s">
        <v>13</v>
      </c>
      <c r="B3" s="2" t="s">
        <v>20</v>
      </c>
      <c r="C3" s="2" t="s">
        <v>14</v>
      </c>
      <c r="D3" s="2"/>
      <c r="E3" s="2"/>
    </row>
    <row r="4" spans="1:5" x14ac:dyDescent="0.15">
      <c r="A4" s="9" t="s">
        <v>121</v>
      </c>
      <c r="B4" s="2" t="s">
        <v>61</v>
      </c>
      <c r="C4" s="2"/>
      <c r="D4" s="2"/>
      <c r="E4" s="2"/>
    </row>
    <row r="5" spans="1:5" x14ac:dyDescent="0.15">
      <c r="A5" s="9" t="s">
        <v>115</v>
      </c>
      <c r="B5" s="2" t="s">
        <v>63</v>
      </c>
      <c r="C5" s="2"/>
      <c r="D5" s="2"/>
      <c r="E5" s="2"/>
    </row>
    <row r="6" spans="1:5" x14ac:dyDescent="0.15">
      <c r="A6" s="9" t="s">
        <v>117</v>
      </c>
      <c r="B6" s="2" t="s">
        <v>65</v>
      </c>
      <c r="C6" s="2"/>
      <c r="D6" s="2"/>
      <c r="E6" s="2"/>
    </row>
    <row r="7" spans="1:5" x14ac:dyDescent="0.15">
      <c r="A7" s="9" t="s">
        <v>119</v>
      </c>
      <c r="B7" s="2" t="s">
        <v>112</v>
      </c>
      <c r="C7" s="2"/>
      <c r="D7" s="2"/>
      <c r="E7" s="2"/>
    </row>
    <row r="8" spans="1:5" x14ac:dyDescent="0.15">
      <c r="A8" s="22" t="s">
        <v>51</v>
      </c>
      <c r="B8" s="2" t="s">
        <v>52</v>
      </c>
      <c r="C8" s="2" t="s">
        <v>53</v>
      </c>
      <c r="D8" s="2"/>
      <c r="E8" s="2"/>
    </row>
    <row r="9" spans="1:5" ht="15" customHeight="1" x14ac:dyDescent="0.15">
      <c r="A9" s="9" t="s">
        <v>18</v>
      </c>
      <c r="B9" s="2" t="s">
        <v>44</v>
      </c>
      <c r="C9" s="2" t="s">
        <v>45</v>
      </c>
      <c r="D9" s="2"/>
      <c r="E9" s="2"/>
    </row>
    <row r="10" spans="1:5" ht="15" customHeight="1" x14ac:dyDescent="0.15">
      <c r="A10" s="9" t="s">
        <v>19</v>
      </c>
      <c r="B10" s="2" t="s">
        <v>56</v>
      </c>
      <c r="C10" s="2"/>
      <c r="D10" s="2"/>
      <c r="E10" s="2"/>
    </row>
    <row r="11" spans="1:5" ht="15" customHeight="1" x14ac:dyDescent="0.15">
      <c r="A11" s="9" t="s">
        <v>55</v>
      </c>
      <c r="B11" s="2" t="s">
        <v>23</v>
      </c>
      <c r="C11" s="2" t="s">
        <v>29</v>
      </c>
      <c r="D11" s="2"/>
      <c r="E11" s="2"/>
    </row>
    <row r="12" spans="1:5" ht="15" customHeight="1" x14ac:dyDescent="0.15">
      <c r="A12" s="9" t="s">
        <v>38</v>
      </c>
      <c r="B12" s="2" t="s">
        <v>46</v>
      </c>
      <c r="C12" s="2" t="s">
        <v>47</v>
      </c>
      <c r="D12" s="2"/>
      <c r="E12" s="2"/>
    </row>
    <row r="13" spans="1:5" ht="24" x14ac:dyDescent="0.15">
      <c r="A13" s="9" t="s">
        <v>39</v>
      </c>
      <c r="B13" s="21" t="s">
        <v>48</v>
      </c>
      <c r="C13" s="2"/>
      <c r="D13" s="2"/>
      <c r="E13" s="2"/>
    </row>
    <row r="14" spans="1:5" x14ac:dyDescent="0.15">
      <c r="A14" s="22" t="s">
        <v>58</v>
      </c>
      <c r="B14" s="2" t="s">
        <v>49</v>
      </c>
      <c r="C14" s="2" t="s">
        <v>50</v>
      </c>
      <c r="D14" s="2" t="s">
        <v>57</v>
      </c>
      <c r="E14" s="2"/>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B20"/>
  <sheetViews>
    <sheetView workbookViewId="0">
      <selection activeCell="H21" sqref="H21"/>
    </sheetView>
  </sheetViews>
  <sheetFormatPr defaultColWidth="9" defaultRowHeight="12" x14ac:dyDescent="0.15"/>
  <cols>
    <col min="1" max="1" width="65.125" style="8" bestFit="1" customWidth="1"/>
    <col min="2" max="2" width="6.25" style="8" bestFit="1" customWidth="1"/>
    <col min="3" max="3" width="27" style="8" customWidth="1"/>
    <col min="4" max="6" width="9" style="8"/>
    <col min="7" max="7" width="11.125" style="8" customWidth="1"/>
    <col min="8" max="16384" width="9" style="8"/>
  </cols>
  <sheetData>
    <row r="1" spans="1:2" ht="15" customHeight="1" x14ac:dyDescent="0.15">
      <c r="A1" s="8" t="s">
        <v>40</v>
      </c>
    </row>
    <row r="2" spans="1:2" ht="15" customHeight="1" x14ac:dyDescent="0.15">
      <c r="A2" s="2" t="s">
        <v>24</v>
      </c>
      <c r="B2" s="2">
        <v>3</v>
      </c>
    </row>
    <row r="3" spans="1:2" ht="15" customHeight="1" x14ac:dyDescent="0.15">
      <c r="A3" s="2" t="s">
        <v>14</v>
      </c>
      <c r="B3" s="2">
        <v>2</v>
      </c>
    </row>
    <row r="4" spans="1:2" ht="15" customHeight="1" x14ac:dyDescent="0.15">
      <c r="A4" s="2" t="s">
        <v>60</v>
      </c>
      <c r="B4" s="2">
        <v>1</v>
      </c>
    </row>
    <row r="5" spans="1:2" ht="15" customHeight="1" x14ac:dyDescent="0.15">
      <c r="A5" s="2" t="s">
        <v>62</v>
      </c>
      <c r="B5" s="2">
        <v>1</v>
      </c>
    </row>
    <row r="6" spans="1:2" ht="15" customHeight="1" x14ac:dyDescent="0.15">
      <c r="A6" s="2" t="s">
        <v>64</v>
      </c>
      <c r="B6" s="2">
        <v>1</v>
      </c>
    </row>
    <row r="7" spans="1:2" ht="15" customHeight="1" x14ac:dyDescent="0.15">
      <c r="A7" s="2" t="s">
        <v>113</v>
      </c>
      <c r="B7" s="2">
        <v>1</v>
      </c>
    </row>
    <row r="8" spans="1:2" ht="15" customHeight="1" x14ac:dyDescent="0.15">
      <c r="A8" s="2" t="s">
        <v>52</v>
      </c>
      <c r="B8" s="2">
        <v>1</v>
      </c>
    </row>
    <row r="9" spans="1:2" ht="15" customHeight="1" x14ac:dyDescent="0.15">
      <c r="A9" s="2" t="s">
        <v>53</v>
      </c>
      <c r="B9" s="2">
        <v>1</v>
      </c>
    </row>
    <row r="10" spans="1:2" ht="15" customHeight="1" x14ac:dyDescent="0.15">
      <c r="A10" s="2" t="s">
        <v>44</v>
      </c>
      <c r="B10" s="2">
        <v>1</v>
      </c>
    </row>
    <row r="11" spans="1:2" ht="15" customHeight="1" x14ac:dyDescent="0.15">
      <c r="A11" s="2" t="s">
        <v>45</v>
      </c>
      <c r="B11" s="2">
        <v>1</v>
      </c>
    </row>
    <row r="12" spans="1:2" ht="15" customHeight="1" x14ac:dyDescent="0.15">
      <c r="A12" s="2" t="s">
        <v>56</v>
      </c>
      <c r="B12" s="20">
        <v>1</v>
      </c>
    </row>
    <row r="13" spans="1:2" ht="15" customHeight="1" x14ac:dyDescent="0.15">
      <c r="A13" s="2" t="s">
        <v>23</v>
      </c>
      <c r="B13" s="2">
        <v>2</v>
      </c>
    </row>
    <row r="14" spans="1:2" ht="15" customHeight="1" x14ac:dyDescent="0.15">
      <c r="A14" s="2" t="s">
        <v>29</v>
      </c>
      <c r="B14" s="2">
        <v>1</v>
      </c>
    </row>
    <row r="15" spans="1:2" ht="15" customHeight="1" x14ac:dyDescent="0.15">
      <c r="A15" s="2" t="s">
        <v>46</v>
      </c>
      <c r="B15" s="2">
        <v>2</v>
      </c>
    </row>
    <row r="16" spans="1:2" ht="15" customHeight="1" x14ac:dyDescent="0.15">
      <c r="A16" s="2" t="s">
        <v>47</v>
      </c>
      <c r="B16" s="2">
        <v>1</v>
      </c>
    </row>
    <row r="17" spans="1:2" ht="24" x14ac:dyDescent="0.15">
      <c r="A17" s="21" t="s">
        <v>48</v>
      </c>
      <c r="B17" s="2">
        <v>1</v>
      </c>
    </row>
    <row r="18" spans="1:2" ht="15" customHeight="1" x14ac:dyDescent="0.15">
      <c r="A18" s="2" t="s">
        <v>49</v>
      </c>
      <c r="B18" s="2">
        <v>1</v>
      </c>
    </row>
    <row r="19" spans="1:2" ht="15" customHeight="1" x14ac:dyDescent="0.15">
      <c r="A19" s="2" t="s">
        <v>50</v>
      </c>
      <c r="B19" s="2">
        <v>1</v>
      </c>
    </row>
    <row r="20" spans="1:2" ht="15" customHeight="1" x14ac:dyDescent="0.15">
      <c r="A20" s="2" t="s">
        <v>57</v>
      </c>
      <c r="B20" s="2">
        <v>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基本情報</vt:lpstr>
      <vt:lpstr>1年目</vt:lpstr>
      <vt:lpstr>2年目</vt:lpstr>
      <vt:lpstr>3年目</vt:lpstr>
      <vt:lpstr>資格区分</vt:lpstr>
      <vt:lpstr>資格維持活動期間</vt:lpstr>
      <vt:lpstr>活動分野・項目</vt:lpstr>
      <vt:lpstr>摘要</vt:lpstr>
      <vt:lpstr>ポイントレート</vt:lpstr>
      <vt:lpstr>セキュリティ対策の企画・実装・運用への従事</vt:lpstr>
      <vt:lpstr>外部監査</vt:lpstr>
      <vt:lpstr>活動期間1年目</vt:lpstr>
      <vt:lpstr>活動期間2年目</vt:lpstr>
      <vt:lpstr>活動期間3年目</vt:lpstr>
      <vt:lpstr>活動分野</vt:lpstr>
      <vt:lpstr>活動分野・項目!活動分野・項目</vt:lpstr>
      <vt:lpstr>監査活動の実績</vt:lpstr>
      <vt:lpstr>監査活動以外の情報セキュリティ関連活動実績</vt:lpstr>
      <vt:lpstr>監査人の学習</vt:lpstr>
      <vt:lpstr>協会WG活動等</vt:lpstr>
      <vt:lpstr>協会が社会貢献に意義があると認める情報セキュリティ監査に関連する活動</vt:lpstr>
      <vt:lpstr>研修・セミナーなどの受講</vt:lpstr>
      <vt:lpstr>講師活動</vt:lpstr>
      <vt:lpstr>資格区分</vt:lpstr>
      <vt:lpstr>自己学習</vt:lpstr>
      <vt:lpstr>執筆活動</vt:lpstr>
      <vt:lpstr>社会貢献</vt:lpstr>
      <vt:lpstr>情報セキュリティに関連する監査の事務局業務への従事</vt:lpstr>
      <vt:lpstr>情報セキュリティに係るコンサルティング業務への従事</vt:lpstr>
      <vt:lpstr>情報セキュリティに係る審査業務への従事</vt:lpstr>
      <vt:lpstr>情報セキュリティ監査に関連する研修・セミナーなどの受講</vt:lpstr>
      <vt:lpstr>情報セキュリティ関連資格取得</vt:lpstr>
      <vt:lpstr>内部監査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2026-03-02T00:40:25Z</dcterms:modified>
</cp:coreProperties>
</file>